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wadhw\Downloads\"/>
    </mc:Choice>
  </mc:AlternateContent>
  <xr:revisionPtr revIDLastSave="0" documentId="13_ncr:1_{F05EB391-EC53-4FB2-8706-39EC9A37C13A}" xr6:coauthVersionLast="47" xr6:coauthVersionMax="47" xr10:uidLastSave="{00000000-0000-0000-0000-000000000000}"/>
  <bookViews>
    <workbookView xWindow="-93" yWindow="-93" windowWidth="25786" windowHeight="15466" tabRatio="739" firstSheet="1" activeTab="6" xr2:uid="{00000000-000D-0000-FFFF-FFFF00000000}"/>
  </bookViews>
  <sheets>
    <sheet name="Company Introduction" sheetId="20" r:id="rId1"/>
    <sheet name="Main Sheet" sheetId="14" r:id="rId2"/>
    <sheet name="Supporting Document 1" sheetId="15" r:id="rId3"/>
    <sheet name="Supporting Document 2" sheetId="16" r:id="rId4"/>
    <sheet name="Supporting Document 3" sheetId="17" r:id="rId5"/>
    <sheet name="Supporting Document 4" sheetId="18" r:id="rId6"/>
    <sheet name="Supporting Document 5" sheetId="19" r:id="rId7"/>
  </sheets>
  <definedNames>
    <definedName name="_xlnm._FilterDatabase" localSheetId="1" hidden="1">'Main Sheet'!$A$9:$F$9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7" l="1"/>
  <c r="M14" i="18"/>
  <c r="K14" i="18"/>
  <c r="J14" i="18"/>
  <c r="M13" i="18"/>
  <c r="K13" i="18"/>
  <c r="M12" i="18"/>
  <c r="K12" i="18"/>
  <c r="J12" i="18"/>
  <c r="M7" i="18"/>
  <c r="K7" i="18"/>
  <c r="J7" i="18"/>
  <c r="M6" i="18"/>
  <c r="K6" i="18"/>
  <c r="M5" i="18"/>
  <c r="K5" i="18"/>
  <c r="M4" i="18"/>
  <c r="K4" i="18"/>
  <c r="V248" i="17"/>
  <c r="U248" i="17"/>
  <c r="T248" i="17"/>
  <c r="S248" i="17"/>
  <c r="M248" i="17"/>
  <c r="D248" i="17"/>
  <c r="V247" i="17"/>
  <c r="U247" i="17"/>
  <c r="T247" i="17"/>
  <c r="S247" i="17"/>
  <c r="M247" i="17"/>
  <c r="D247" i="17"/>
  <c r="V246" i="17"/>
  <c r="U246" i="17"/>
  <c r="T246" i="17"/>
  <c r="S246" i="17"/>
  <c r="M246" i="17"/>
  <c r="D246" i="17"/>
  <c r="V245" i="17"/>
  <c r="U245" i="17"/>
  <c r="T245" i="17"/>
  <c r="S245" i="17"/>
  <c r="M245" i="17"/>
  <c r="D245" i="17"/>
  <c r="V244" i="17"/>
  <c r="U244" i="17"/>
  <c r="T244" i="17"/>
  <c r="S244" i="17"/>
  <c r="M244" i="17"/>
  <c r="D244" i="17"/>
  <c r="V243" i="17"/>
  <c r="U243" i="17"/>
  <c r="T243" i="17"/>
  <c r="S243" i="17"/>
  <c r="M243" i="17"/>
  <c r="D243" i="17"/>
  <c r="V242" i="17"/>
  <c r="U242" i="17"/>
  <c r="T242" i="17"/>
  <c r="S242" i="17"/>
  <c r="M242" i="17"/>
  <c r="D242" i="17"/>
  <c r="V241" i="17"/>
  <c r="U241" i="17"/>
  <c r="T241" i="17"/>
  <c r="S241" i="17"/>
  <c r="M241" i="17"/>
  <c r="D241" i="17"/>
  <c r="V240" i="17"/>
  <c r="U240" i="17"/>
  <c r="T240" i="17"/>
  <c r="S240" i="17"/>
  <c r="M240" i="17"/>
  <c r="D240" i="17"/>
  <c r="V239" i="17"/>
  <c r="U239" i="17"/>
  <c r="T239" i="17"/>
  <c r="S239" i="17"/>
  <c r="M239" i="17"/>
  <c r="D239" i="17"/>
  <c r="V238" i="17"/>
  <c r="U238" i="17"/>
  <c r="T238" i="17"/>
  <c r="S238" i="17"/>
  <c r="M238" i="17"/>
  <c r="D238" i="17"/>
  <c r="V237" i="17"/>
  <c r="U237" i="17"/>
  <c r="T237" i="17"/>
  <c r="S237" i="17"/>
  <c r="M237" i="17"/>
  <c r="D237" i="17"/>
  <c r="V236" i="17"/>
  <c r="U236" i="17"/>
  <c r="T236" i="17"/>
  <c r="S236" i="17"/>
  <c r="M236" i="17"/>
  <c r="D236" i="17"/>
  <c r="V235" i="17"/>
  <c r="U235" i="17"/>
  <c r="T235" i="17"/>
  <c r="S235" i="17"/>
  <c r="M235" i="17"/>
  <c r="D235" i="17"/>
  <c r="V234" i="17"/>
  <c r="U234" i="17"/>
  <c r="T234" i="17"/>
  <c r="S234" i="17"/>
  <c r="M234" i="17"/>
  <c r="D234" i="17"/>
  <c r="V233" i="17"/>
  <c r="U233" i="17"/>
  <c r="T233" i="17"/>
  <c r="S233" i="17"/>
  <c r="M233" i="17"/>
  <c r="D233" i="17"/>
  <c r="V232" i="17"/>
  <c r="U232" i="17"/>
  <c r="T232" i="17"/>
  <c r="S232" i="17"/>
  <c r="M232" i="17"/>
  <c r="D232" i="17"/>
  <c r="V231" i="17"/>
  <c r="U231" i="17"/>
  <c r="T231" i="17"/>
  <c r="S231" i="17"/>
  <c r="M231" i="17"/>
  <c r="D231" i="17"/>
  <c r="V230" i="17"/>
  <c r="U230" i="17"/>
  <c r="T230" i="17"/>
  <c r="S230" i="17"/>
  <c r="M230" i="17"/>
  <c r="D230" i="17"/>
  <c r="V229" i="17"/>
  <c r="U229" i="17"/>
  <c r="T229" i="17"/>
  <c r="S229" i="17"/>
  <c r="M229" i="17"/>
  <c r="D229" i="17"/>
  <c r="V228" i="17"/>
  <c r="U228" i="17"/>
  <c r="T228" i="17"/>
  <c r="S228" i="17"/>
  <c r="M228" i="17"/>
  <c r="D228" i="17"/>
  <c r="V227" i="17"/>
  <c r="U227" i="17"/>
  <c r="T227" i="17"/>
  <c r="S227" i="17"/>
  <c r="M227" i="17"/>
  <c r="D227" i="17"/>
  <c r="V226" i="17"/>
  <c r="U226" i="17"/>
  <c r="T226" i="17"/>
  <c r="S226" i="17"/>
  <c r="M226" i="17"/>
  <c r="D226" i="17"/>
  <c r="V225" i="17"/>
  <c r="U225" i="17"/>
  <c r="T225" i="17"/>
  <c r="S225" i="17"/>
  <c r="M225" i="17"/>
  <c r="D225" i="17"/>
  <c r="V224" i="17"/>
  <c r="U224" i="17"/>
  <c r="T224" i="17"/>
  <c r="S224" i="17"/>
  <c r="M224" i="17"/>
  <c r="D224" i="17"/>
  <c r="V223" i="17"/>
  <c r="U223" i="17"/>
  <c r="T223" i="17"/>
  <c r="S223" i="17"/>
  <c r="M223" i="17"/>
  <c r="D223" i="17"/>
  <c r="V222" i="17"/>
  <c r="U222" i="17"/>
  <c r="T222" i="17"/>
  <c r="S222" i="17"/>
  <c r="M222" i="17"/>
  <c r="D222" i="17"/>
  <c r="V221" i="17"/>
  <c r="U221" i="17"/>
  <c r="T221" i="17"/>
  <c r="S221" i="17"/>
  <c r="M221" i="17"/>
  <c r="D221" i="17"/>
  <c r="V220" i="17"/>
  <c r="U220" i="17"/>
  <c r="T220" i="17"/>
  <c r="S220" i="17"/>
  <c r="M220" i="17"/>
  <c r="D220" i="17"/>
  <c r="V219" i="17"/>
  <c r="U219" i="17"/>
  <c r="T219" i="17"/>
  <c r="S219" i="17"/>
  <c r="M219" i="17"/>
  <c r="D219" i="17"/>
  <c r="V218" i="17"/>
  <c r="U218" i="17"/>
  <c r="T218" i="17"/>
  <c r="S218" i="17"/>
  <c r="M218" i="17"/>
  <c r="D218" i="17"/>
  <c r="V217" i="17"/>
  <c r="U217" i="17"/>
  <c r="T217" i="17"/>
  <c r="S217" i="17"/>
  <c r="M217" i="17"/>
  <c r="D217" i="17"/>
  <c r="V216" i="17"/>
  <c r="U216" i="17"/>
  <c r="T216" i="17"/>
  <c r="S216" i="17"/>
  <c r="M216" i="17"/>
  <c r="D216" i="17"/>
  <c r="V215" i="17"/>
  <c r="U215" i="17"/>
  <c r="T215" i="17"/>
  <c r="S215" i="17"/>
  <c r="M215" i="17"/>
  <c r="D215" i="17"/>
  <c r="V214" i="17"/>
  <c r="U214" i="17"/>
  <c r="T214" i="17"/>
  <c r="S214" i="17"/>
  <c r="M214" i="17"/>
  <c r="D214" i="17"/>
  <c r="V213" i="17"/>
  <c r="U213" i="17"/>
  <c r="T213" i="17"/>
  <c r="S213" i="17"/>
  <c r="M213" i="17"/>
  <c r="D213" i="17"/>
  <c r="V212" i="17"/>
  <c r="U212" i="17"/>
  <c r="T212" i="17"/>
  <c r="S212" i="17"/>
  <c r="M212" i="17"/>
  <c r="D212" i="17"/>
  <c r="V211" i="17"/>
  <c r="U211" i="17"/>
  <c r="T211" i="17"/>
  <c r="S211" i="17"/>
  <c r="M211" i="17"/>
  <c r="D211" i="17"/>
  <c r="V210" i="17"/>
  <c r="U210" i="17"/>
  <c r="T210" i="17"/>
  <c r="S210" i="17"/>
  <c r="M210" i="17"/>
  <c r="D210" i="17"/>
  <c r="V209" i="17"/>
  <c r="U209" i="17"/>
  <c r="T209" i="17"/>
  <c r="S209" i="17"/>
  <c r="M209" i="17"/>
  <c r="D209" i="17"/>
  <c r="V208" i="17"/>
  <c r="U208" i="17"/>
  <c r="T208" i="17"/>
  <c r="S208" i="17"/>
  <c r="M208" i="17"/>
  <c r="D208" i="17"/>
  <c r="V207" i="17"/>
  <c r="U207" i="17"/>
  <c r="T207" i="17"/>
  <c r="S207" i="17"/>
  <c r="M207" i="17"/>
  <c r="D207" i="17"/>
  <c r="V206" i="17"/>
  <c r="U206" i="17"/>
  <c r="T206" i="17"/>
  <c r="S206" i="17"/>
  <c r="M206" i="17"/>
  <c r="D206" i="17"/>
  <c r="V205" i="17"/>
  <c r="U205" i="17"/>
  <c r="T205" i="17"/>
  <c r="S205" i="17"/>
  <c r="M205" i="17"/>
  <c r="D205" i="17"/>
  <c r="V204" i="17"/>
  <c r="U204" i="17"/>
  <c r="T204" i="17"/>
  <c r="S204" i="17"/>
  <c r="M204" i="17"/>
  <c r="D204" i="17"/>
  <c r="V203" i="17"/>
  <c r="U203" i="17"/>
  <c r="T203" i="17"/>
  <c r="S203" i="17"/>
  <c r="M203" i="17"/>
  <c r="D203" i="17"/>
  <c r="V202" i="17"/>
  <c r="U202" i="17"/>
  <c r="T202" i="17"/>
  <c r="S202" i="17"/>
  <c r="M202" i="17"/>
  <c r="D202" i="17"/>
  <c r="V201" i="17"/>
  <c r="U201" i="17"/>
  <c r="T201" i="17"/>
  <c r="S201" i="17"/>
  <c r="M201" i="17"/>
  <c r="D201" i="17"/>
  <c r="V200" i="17"/>
  <c r="U200" i="17"/>
  <c r="T200" i="17"/>
  <c r="S200" i="17"/>
  <c r="M200" i="17"/>
  <c r="D200" i="17"/>
  <c r="V199" i="17"/>
  <c r="U199" i="17"/>
  <c r="T199" i="17"/>
  <c r="S199" i="17"/>
  <c r="M199" i="17"/>
  <c r="D199" i="17"/>
  <c r="V198" i="17"/>
  <c r="U198" i="17"/>
  <c r="T198" i="17"/>
  <c r="S198" i="17"/>
  <c r="M198" i="17"/>
  <c r="D198" i="17"/>
  <c r="V197" i="17"/>
  <c r="U197" i="17"/>
  <c r="T197" i="17"/>
  <c r="S197" i="17"/>
  <c r="M197" i="17"/>
  <c r="D197" i="17"/>
  <c r="V196" i="17"/>
  <c r="U196" i="17"/>
  <c r="T196" i="17"/>
  <c r="S196" i="17"/>
  <c r="M196" i="17"/>
  <c r="D196" i="17"/>
  <c r="V195" i="17"/>
  <c r="U195" i="17"/>
  <c r="T195" i="17"/>
  <c r="S195" i="17"/>
  <c r="M195" i="17"/>
  <c r="D195" i="17"/>
  <c r="V194" i="17"/>
  <c r="U194" i="17"/>
  <c r="T194" i="17"/>
  <c r="S194" i="17"/>
  <c r="M194" i="17"/>
  <c r="D194" i="17"/>
  <c r="V193" i="17"/>
  <c r="U193" i="17"/>
  <c r="T193" i="17"/>
  <c r="S193" i="17"/>
  <c r="M193" i="17"/>
  <c r="D193" i="17"/>
  <c r="V192" i="17"/>
  <c r="U192" i="17"/>
  <c r="T192" i="17"/>
  <c r="S192" i="17"/>
  <c r="M192" i="17"/>
  <c r="D192" i="17"/>
  <c r="V191" i="17"/>
  <c r="U191" i="17"/>
  <c r="T191" i="17"/>
  <c r="S191" i="17"/>
  <c r="M191" i="17"/>
  <c r="D191" i="17"/>
  <c r="V190" i="17"/>
  <c r="U190" i="17"/>
  <c r="T190" i="17"/>
  <c r="S190" i="17"/>
  <c r="M190" i="17"/>
  <c r="D190" i="17"/>
  <c r="V189" i="17"/>
  <c r="U189" i="17"/>
  <c r="T189" i="17"/>
  <c r="S189" i="17"/>
  <c r="M189" i="17"/>
  <c r="D189" i="17"/>
  <c r="V188" i="17"/>
  <c r="U188" i="17"/>
  <c r="T188" i="17"/>
  <c r="S188" i="17"/>
  <c r="M188" i="17"/>
  <c r="D188" i="17"/>
  <c r="V187" i="17"/>
  <c r="U187" i="17"/>
  <c r="T187" i="17"/>
  <c r="S187" i="17"/>
  <c r="M187" i="17"/>
  <c r="D187" i="17"/>
  <c r="V186" i="17"/>
  <c r="U186" i="17"/>
  <c r="T186" i="17"/>
  <c r="S186" i="17"/>
  <c r="M186" i="17"/>
  <c r="D186" i="17"/>
  <c r="V185" i="17"/>
  <c r="U185" i="17"/>
  <c r="T185" i="17"/>
  <c r="S185" i="17"/>
  <c r="M185" i="17"/>
  <c r="D185" i="17"/>
  <c r="V184" i="17"/>
  <c r="U184" i="17"/>
  <c r="T184" i="17"/>
  <c r="S184" i="17"/>
  <c r="M184" i="17"/>
  <c r="D184" i="17"/>
  <c r="V183" i="17"/>
  <c r="U183" i="17"/>
  <c r="T183" i="17"/>
  <c r="S183" i="17"/>
  <c r="M183" i="17"/>
  <c r="D183" i="17"/>
  <c r="V182" i="17"/>
  <c r="U182" i="17"/>
  <c r="T182" i="17"/>
  <c r="S182" i="17"/>
  <c r="M182" i="17"/>
  <c r="D182" i="17"/>
  <c r="V181" i="17"/>
  <c r="U181" i="17"/>
  <c r="T181" i="17"/>
  <c r="S181" i="17"/>
  <c r="M181" i="17"/>
  <c r="D181" i="17"/>
  <c r="V180" i="17"/>
  <c r="U180" i="17"/>
  <c r="T180" i="17"/>
  <c r="S180" i="17"/>
  <c r="M180" i="17"/>
  <c r="D180" i="17"/>
  <c r="V179" i="17"/>
  <c r="U179" i="17"/>
  <c r="T179" i="17"/>
  <c r="S179" i="17"/>
  <c r="M179" i="17"/>
  <c r="D179" i="17"/>
  <c r="V178" i="17"/>
  <c r="U178" i="17"/>
  <c r="T178" i="17"/>
  <c r="S178" i="17"/>
  <c r="M178" i="17"/>
  <c r="D178" i="17"/>
  <c r="V177" i="17"/>
  <c r="U177" i="17"/>
  <c r="T177" i="17"/>
  <c r="S177" i="17"/>
  <c r="M177" i="17"/>
  <c r="D177" i="17"/>
  <c r="V176" i="17"/>
  <c r="U176" i="17"/>
  <c r="T176" i="17"/>
  <c r="S176" i="17"/>
  <c r="M176" i="17"/>
  <c r="D176" i="17"/>
  <c r="V175" i="17"/>
  <c r="U175" i="17"/>
  <c r="T175" i="17"/>
  <c r="S175" i="17"/>
  <c r="M175" i="17"/>
  <c r="D175" i="17"/>
  <c r="V174" i="17"/>
  <c r="U174" i="17"/>
  <c r="T174" i="17"/>
  <c r="S174" i="17"/>
  <c r="M174" i="17"/>
  <c r="D174" i="17"/>
  <c r="V173" i="17"/>
  <c r="U173" i="17"/>
  <c r="T173" i="17"/>
  <c r="S173" i="17"/>
  <c r="M173" i="17"/>
  <c r="D173" i="17"/>
  <c r="V172" i="17"/>
  <c r="U172" i="17"/>
  <c r="T172" i="17"/>
  <c r="S172" i="17"/>
  <c r="M172" i="17"/>
  <c r="D172" i="17"/>
  <c r="V171" i="17"/>
  <c r="U171" i="17"/>
  <c r="T171" i="17"/>
  <c r="S171" i="17"/>
  <c r="M171" i="17"/>
  <c r="D171" i="17"/>
  <c r="V170" i="17"/>
  <c r="U170" i="17"/>
  <c r="T170" i="17"/>
  <c r="S170" i="17"/>
  <c r="M170" i="17"/>
  <c r="D170" i="17"/>
  <c r="V169" i="17"/>
  <c r="U169" i="17"/>
  <c r="T169" i="17"/>
  <c r="S169" i="17"/>
  <c r="M169" i="17"/>
  <c r="D169" i="17"/>
  <c r="V168" i="17"/>
  <c r="U168" i="17"/>
  <c r="T168" i="17"/>
  <c r="S168" i="17"/>
  <c r="M168" i="17"/>
  <c r="D168" i="17"/>
  <c r="V167" i="17"/>
  <c r="U167" i="17"/>
  <c r="T167" i="17"/>
  <c r="S167" i="17"/>
  <c r="M167" i="17"/>
  <c r="D167" i="17"/>
  <c r="V166" i="17"/>
  <c r="U166" i="17"/>
  <c r="T166" i="17"/>
  <c r="S166" i="17"/>
  <c r="M166" i="17"/>
  <c r="D166" i="17"/>
  <c r="V165" i="17"/>
  <c r="U165" i="17"/>
  <c r="T165" i="17"/>
  <c r="S165" i="17"/>
  <c r="M165" i="17"/>
  <c r="D165" i="17"/>
  <c r="V164" i="17"/>
  <c r="U164" i="17"/>
  <c r="T164" i="17"/>
  <c r="S164" i="17"/>
  <c r="M164" i="17"/>
  <c r="D164" i="17"/>
  <c r="V163" i="17"/>
  <c r="U163" i="17"/>
  <c r="T163" i="17"/>
  <c r="S163" i="17"/>
  <c r="M163" i="17"/>
  <c r="D163" i="17"/>
  <c r="V162" i="17"/>
  <c r="U162" i="17"/>
  <c r="T162" i="17"/>
  <c r="S162" i="17"/>
  <c r="M162" i="17"/>
  <c r="D162" i="17"/>
  <c r="V161" i="17"/>
  <c r="U161" i="17"/>
  <c r="T161" i="17"/>
  <c r="S161" i="17"/>
  <c r="M161" i="17"/>
  <c r="D161" i="17"/>
  <c r="V160" i="17"/>
  <c r="U160" i="17"/>
  <c r="T160" i="17"/>
  <c r="S160" i="17"/>
  <c r="M160" i="17"/>
  <c r="D160" i="17"/>
  <c r="V159" i="17"/>
  <c r="U159" i="17"/>
  <c r="T159" i="17"/>
  <c r="S159" i="17"/>
  <c r="M159" i="17"/>
  <c r="D159" i="17"/>
  <c r="V158" i="17"/>
  <c r="U158" i="17"/>
  <c r="T158" i="17"/>
  <c r="S158" i="17"/>
  <c r="M158" i="17"/>
  <c r="D158" i="17"/>
  <c r="V157" i="17"/>
  <c r="U157" i="17"/>
  <c r="T157" i="17"/>
  <c r="S157" i="17"/>
  <c r="M157" i="17"/>
  <c r="D157" i="17"/>
  <c r="V156" i="17"/>
  <c r="U156" i="17"/>
  <c r="T156" i="17"/>
  <c r="S156" i="17"/>
  <c r="M156" i="17"/>
  <c r="D156" i="17"/>
  <c r="V155" i="17"/>
  <c r="U155" i="17"/>
  <c r="T155" i="17"/>
  <c r="S155" i="17"/>
  <c r="M155" i="17"/>
  <c r="D155" i="17"/>
  <c r="V154" i="17"/>
  <c r="U154" i="17"/>
  <c r="T154" i="17"/>
  <c r="S154" i="17"/>
  <c r="M154" i="17"/>
  <c r="D154" i="17"/>
  <c r="V153" i="17"/>
  <c r="U153" i="17"/>
  <c r="T153" i="17"/>
  <c r="S153" i="17"/>
  <c r="M153" i="17"/>
  <c r="D153" i="17"/>
  <c r="V152" i="17"/>
  <c r="U152" i="17"/>
  <c r="T152" i="17"/>
  <c r="S152" i="17"/>
  <c r="M152" i="17"/>
  <c r="D152" i="17"/>
  <c r="V151" i="17"/>
  <c r="U151" i="17"/>
  <c r="T151" i="17"/>
  <c r="S151" i="17"/>
  <c r="M151" i="17"/>
  <c r="D151" i="17"/>
  <c r="V150" i="17"/>
  <c r="U150" i="17"/>
  <c r="T150" i="17"/>
  <c r="S150" i="17"/>
  <c r="M150" i="17"/>
  <c r="D150" i="17"/>
  <c r="V149" i="17"/>
  <c r="U149" i="17"/>
  <c r="T149" i="17"/>
  <c r="S149" i="17"/>
  <c r="M149" i="17"/>
  <c r="D149" i="17"/>
  <c r="V148" i="17"/>
  <c r="U148" i="17"/>
  <c r="T148" i="17"/>
  <c r="S148" i="17"/>
  <c r="M148" i="17"/>
  <c r="D148" i="17"/>
  <c r="V147" i="17"/>
  <c r="U147" i="17"/>
  <c r="T147" i="17"/>
  <c r="S147" i="17"/>
  <c r="M147" i="17"/>
  <c r="D147" i="17"/>
  <c r="V146" i="17"/>
  <c r="U146" i="17"/>
  <c r="T146" i="17"/>
  <c r="S146" i="17"/>
  <c r="M146" i="17"/>
  <c r="D146" i="17"/>
  <c r="V145" i="17"/>
  <c r="U145" i="17"/>
  <c r="T145" i="17"/>
  <c r="S145" i="17"/>
  <c r="M145" i="17"/>
  <c r="D145" i="17"/>
  <c r="V144" i="17"/>
  <c r="U144" i="17"/>
  <c r="T144" i="17"/>
  <c r="S144" i="17"/>
  <c r="M144" i="17"/>
  <c r="D144" i="17"/>
  <c r="V143" i="17"/>
  <c r="U143" i="17"/>
  <c r="T143" i="17"/>
  <c r="S143" i="17"/>
  <c r="M143" i="17"/>
  <c r="D143" i="17"/>
  <c r="V142" i="17"/>
  <c r="U142" i="17"/>
  <c r="T142" i="17"/>
  <c r="S142" i="17"/>
  <c r="M142" i="17"/>
  <c r="D142" i="17"/>
  <c r="V141" i="17"/>
  <c r="U141" i="17"/>
  <c r="T141" i="17"/>
  <c r="S141" i="17"/>
  <c r="M141" i="17"/>
  <c r="D141" i="17"/>
  <c r="V140" i="17"/>
  <c r="U140" i="17"/>
  <c r="T140" i="17"/>
  <c r="S140" i="17"/>
  <c r="M140" i="17"/>
  <c r="D140" i="17"/>
  <c r="V139" i="17"/>
  <c r="U139" i="17"/>
  <c r="T139" i="17"/>
  <c r="S139" i="17"/>
  <c r="M139" i="17"/>
  <c r="D139" i="17"/>
  <c r="V138" i="17"/>
  <c r="U138" i="17"/>
  <c r="T138" i="17"/>
  <c r="S138" i="17"/>
  <c r="M138" i="17"/>
  <c r="D138" i="17"/>
  <c r="V137" i="17"/>
  <c r="U137" i="17"/>
  <c r="T137" i="17"/>
  <c r="S137" i="17"/>
  <c r="M137" i="17"/>
  <c r="D137" i="17"/>
  <c r="V136" i="17"/>
  <c r="U136" i="17"/>
  <c r="T136" i="17"/>
  <c r="S136" i="17"/>
  <c r="M136" i="17"/>
  <c r="D136" i="17"/>
  <c r="V135" i="17"/>
  <c r="U135" i="17"/>
  <c r="T135" i="17"/>
  <c r="S135" i="17"/>
  <c r="M135" i="17"/>
  <c r="D135" i="17"/>
  <c r="V134" i="17"/>
  <c r="U134" i="17"/>
  <c r="T134" i="17"/>
  <c r="S134" i="17"/>
  <c r="M134" i="17"/>
  <c r="D134" i="17"/>
  <c r="V133" i="17"/>
  <c r="U133" i="17"/>
  <c r="T133" i="17"/>
  <c r="S133" i="17"/>
  <c r="M133" i="17"/>
  <c r="D133" i="17"/>
  <c r="V132" i="17"/>
  <c r="U132" i="17"/>
  <c r="T132" i="17"/>
  <c r="S132" i="17"/>
  <c r="M132" i="17"/>
  <c r="D132" i="17"/>
  <c r="V131" i="17"/>
  <c r="U131" i="17"/>
  <c r="T131" i="17"/>
  <c r="S131" i="17"/>
  <c r="M131" i="17"/>
  <c r="D131" i="17"/>
  <c r="V130" i="17"/>
  <c r="U130" i="17"/>
  <c r="T130" i="17"/>
  <c r="S130" i="17"/>
  <c r="M130" i="17"/>
  <c r="D130" i="17"/>
  <c r="V129" i="17"/>
  <c r="U129" i="17"/>
  <c r="T129" i="17"/>
  <c r="S129" i="17"/>
  <c r="M129" i="17"/>
  <c r="D129" i="17"/>
  <c r="V128" i="17"/>
  <c r="U128" i="17"/>
  <c r="T128" i="17"/>
  <c r="S128" i="17"/>
  <c r="M128" i="17"/>
  <c r="D128" i="17"/>
  <c r="V127" i="17"/>
  <c r="U127" i="17"/>
  <c r="T127" i="17"/>
  <c r="S127" i="17"/>
  <c r="M127" i="17"/>
  <c r="D127" i="17"/>
  <c r="V126" i="17"/>
  <c r="U126" i="17"/>
  <c r="T126" i="17"/>
  <c r="S126" i="17"/>
  <c r="M126" i="17"/>
  <c r="D126" i="17"/>
  <c r="V125" i="17"/>
  <c r="U125" i="17"/>
  <c r="T125" i="17"/>
  <c r="S125" i="17"/>
  <c r="M125" i="17"/>
  <c r="D125" i="17"/>
  <c r="V124" i="17"/>
  <c r="U124" i="17"/>
  <c r="T124" i="17"/>
  <c r="S124" i="17"/>
  <c r="M124" i="17"/>
  <c r="D124" i="17"/>
  <c r="V123" i="17"/>
  <c r="U123" i="17"/>
  <c r="T123" i="17"/>
  <c r="S123" i="17"/>
  <c r="M123" i="17"/>
  <c r="D123" i="17"/>
  <c r="V122" i="17"/>
  <c r="U122" i="17"/>
  <c r="T122" i="17"/>
  <c r="S122" i="17"/>
  <c r="M122" i="17"/>
  <c r="D122" i="17"/>
  <c r="V121" i="17"/>
  <c r="U121" i="17"/>
  <c r="T121" i="17"/>
  <c r="S121" i="17"/>
  <c r="M121" i="17"/>
  <c r="D121" i="17"/>
  <c r="V120" i="17"/>
  <c r="U120" i="17"/>
  <c r="T120" i="17"/>
  <c r="S120" i="17"/>
  <c r="M120" i="17"/>
  <c r="D120" i="17"/>
  <c r="V119" i="17"/>
  <c r="U119" i="17"/>
  <c r="T119" i="17"/>
  <c r="S119" i="17"/>
  <c r="M119" i="17"/>
  <c r="D119" i="17"/>
  <c r="V118" i="17"/>
  <c r="U118" i="17"/>
  <c r="T118" i="17"/>
  <c r="S118" i="17"/>
  <c r="M118" i="17"/>
  <c r="D118" i="17"/>
  <c r="V117" i="17"/>
  <c r="U117" i="17"/>
  <c r="T117" i="17"/>
  <c r="S117" i="17"/>
  <c r="M117" i="17"/>
  <c r="D117" i="17"/>
  <c r="V116" i="17"/>
  <c r="U116" i="17"/>
  <c r="T116" i="17"/>
  <c r="S116" i="17"/>
  <c r="M116" i="17"/>
  <c r="D116" i="17"/>
  <c r="V115" i="17"/>
  <c r="U115" i="17"/>
  <c r="T115" i="17"/>
  <c r="S115" i="17"/>
  <c r="M115" i="17"/>
  <c r="D115" i="17"/>
  <c r="V114" i="17"/>
  <c r="U114" i="17"/>
  <c r="T114" i="17"/>
  <c r="S114" i="17"/>
  <c r="M114" i="17"/>
  <c r="D114" i="17"/>
  <c r="V113" i="17"/>
  <c r="U113" i="17"/>
  <c r="T113" i="17"/>
  <c r="S113" i="17"/>
  <c r="M113" i="17"/>
  <c r="D113" i="17"/>
  <c r="V112" i="17"/>
  <c r="U112" i="17"/>
  <c r="T112" i="17"/>
  <c r="S112" i="17"/>
  <c r="M112" i="17"/>
  <c r="D112" i="17"/>
  <c r="V111" i="17"/>
  <c r="U111" i="17"/>
  <c r="T111" i="17"/>
  <c r="S111" i="17"/>
  <c r="M111" i="17"/>
  <c r="D111" i="17"/>
  <c r="V110" i="17"/>
  <c r="U110" i="17"/>
  <c r="T110" i="17"/>
  <c r="S110" i="17"/>
  <c r="M110" i="17"/>
  <c r="D110" i="17"/>
  <c r="V109" i="17"/>
  <c r="U109" i="17"/>
  <c r="T109" i="17"/>
  <c r="S109" i="17"/>
  <c r="M109" i="17"/>
  <c r="D109" i="17"/>
  <c r="V108" i="17"/>
  <c r="U108" i="17"/>
  <c r="T108" i="17"/>
  <c r="S108" i="17"/>
  <c r="M108" i="17"/>
  <c r="D108" i="17"/>
  <c r="V107" i="17"/>
  <c r="U107" i="17"/>
  <c r="T107" i="17"/>
  <c r="S107" i="17"/>
  <c r="M107" i="17"/>
  <c r="D107" i="17"/>
  <c r="V106" i="17"/>
  <c r="U106" i="17"/>
  <c r="T106" i="17"/>
  <c r="S106" i="17"/>
  <c r="M106" i="17"/>
  <c r="D106" i="17"/>
  <c r="V105" i="17"/>
  <c r="U105" i="17"/>
  <c r="T105" i="17"/>
  <c r="S105" i="17"/>
  <c r="M105" i="17"/>
  <c r="D105" i="17"/>
  <c r="V104" i="17"/>
  <c r="U104" i="17"/>
  <c r="T104" i="17"/>
  <c r="S104" i="17"/>
  <c r="M104" i="17"/>
  <c r="D104" i="17"/>
  <c r="V103" i="17"/>
  <c r="U103" i="17"/>
  <c r="T103" i="17"/>
  <c r="S103" i="17"/>
  <c r="M103" i="17"/>
  <c r="D103" i="17"/>
  <c r="V102" i="17"/>
  <c r="U102" i="17"/>
  <c r="T102" i="17"/>
  <c r="S102" i="17"/>
  <c r="M102" i="17"/>
  <c r="D102" i="17"/>
  <c r="V101" i="17"/>
  <c r="U101" i="17"/>
  <c r="T101" i="17"/>
  <c r="S101" i="17"/>
  <c r="M101" i="17"/>
  <c r="D101" i="17"/>
  <c r="V100" i="17"/>
  <c r="U100" i="17"/>
  <c r="T100" i="17"/>
  <c r="S100" i="17"/>
  <c r="M100" i="17"/>
  <c r="D100" i="17"/>
  <c r="V99" i="17"/>
  <c r="U99" i="17"/>
  <c r="T99" i="17"/>
  <c r="S99" i="17"/>
  <c r="M99" i="17"/>
  <c r="D99" i="17"/>
  <c r="V98" i="17"/>
  <c r="U98" i="17"/>
  <c r="T98" i="17"/>
  <c r="S98" i="17"/>
  <c r="M98" i="17"/>
  <c r="D98" i="17"/>
  <c r="V97" i="17"/>
  <c r="U97" i="17"/>
  <c r="T97" i="17"/>
  <c r="S97" i="17"/>
  <c r="M97" i="17"/>
  <c r="D97" i="17"/>
  <c r="V96" i="17"/>
  <c r="U96" i="17"/>
  <c r="T96" i="17"/>
  <c r="S96" i="17"/>
  <c r="M96" i="17"/>
  <c r="D96" i="17"/>
  <c r="V95" i="17"/>
  <c r="U95" i="17"/>
  <c r="T95" i="17"/>
  <c r="S95" i="17"/>
  <c r="M95" i="17"/>
  <c r="D95" i="17"/>
  <c r="V94" i="17"/>
  <c r="U94" i="17"/>
  <c r="T94" i="17"/>
  <c r="S94" i="17"/>
  <c r="M94" i="17"/>
  <c r="D94" i="17"/>
  <c r="V93" i="17"/>
  <c r="U93" i="17"/>
  <c r="T93" i="17"/>
  <c r="S93" i="17"/>
  <c r="M93" i="17"/>
  <c r="D93" i="17"/>
  <c r="V92" i="17"/>
  <c r="U92" i="17"/>
  <c r="T92" i="17"/>
  <c r="S92" i="17"/>
  <c r="M92" i="17"/>
  <c r="D92" i="17"/>
  <c r="V91" i="17"/>
  <c r="U91" i="17"/>
  <c r="T91" i="17"/>
  <c r="S91" i="17"/>
  <c r="M91" i="17"/>
  <c r="D91" i="17"/>
  <c r="V90" i="17"/>
  <c r="U90" i="17"/>
  <c r="T90" i="17"/>
  <c r="S90" i="17"/>
  <c r="M90" i="17"/>
  <c r="D90" i="17"/>
  <c r="V89" i="17"/>
  <c r="U89" i="17"/>
  <c r="T89" i="17"/>
  <c r="S89" i="17"/>
  <c r="M89" i="17"/>
  <c r="D89" i="17"/>
  <c r="V88" i="17"/>
  <c r="U88" i="17"/>
  <c r="T88" i="17"/>
  <c r="S88" i="17"/>
  <c r="M88" i="17"/>
  <c r="D88" i="17"/>
  <c r="V87" i="17"/>
  <c r="U87" i="17"/>
  <c r="T87" i="17"/>
  <c r="S87" i="17"/>
  <c r="M87" i="17"/>
  <c r="D87" i="17"/>
  <c r="V86" i="17"/>
  <c r="U86" i="17"/>
  <c r="T86" i="17"/>
  <c r="S86" i="17"/>
  <c r="M86" i="17"/>
  <c r="D86" i="17"/>
  <c r="V85" i="17"/>
  <c r="U85" i="17"/>
  <c r="T85" i="17"/>
  <c r="S85" i="17"/>
  <c r="M85" i="17"/>
  <c r="D85" i="17"/>
  <c r="V84" i="17"/>
  <c r="U84" i="17"/>
  <c r="T84" i="17"/>
  <c r="S84" i="17"/>
  <c r="M84" i="17"/>
  <c r="D84" i="17"/>
  <c r="V83" i="17"/>
  <c r="U83" i="17"/>
  <c r="T83" i="17"/>
  <c r="S83" i="17"/>
  <c r="M83" i="17"/>
  <c r="D83" i="17"/>
  <c r="V82" i="17"/>
  <c r="U82" i="17"/>
  <c r="T82" i="17"/>
  <c r="S82" i="17"/>
  <c r="M82" i="17"/>
  <c r="D82" i="17"/>
  <c r="V81" i="17"/>
  <c r="U81" i="17"/>
  <c r="T81" i="17"/>
  <c r="S81" i="17"/>
  <c r="M81" i="17"/>
  <c r="D81" i="17"/>
  <c r="V80" i="17"/>
  <c r="U80" i="17"/>
  <c r="T80" i="17"/>
  <c r="S80" i="17"/>
  <c r="M80" i="17"/>
  <c r="D80" i="17"/>
  <c r="V79" i="17"/>
  <c r="U79" i="17"/>
  <c r="T79" i="17"/>
  <c r="S79" i="17"/>
  <c r="M79" i="17"/>
  <c r="D79" i="17"/>
  <c r="V78" i="17"/>
  <c r="U78" i="17"/>
  <c r="T78" i="17"/>
  <c r="S78" i="17"/>
  <c r="M78" i="17"/>
  <c r="D78" i="17"/>
  <c r="V77" i="17"/>
  <c r="U77" i="17"/>
  <c r="T77" i="17"/>
  <c r="S77" i="17"/>
  <c r="M77" i="17"/>
  <c r="D77" i="17"/>
  <c r="V76" i="17"/>
  <c r="U76" i="17"/>
  <c r="T76" i="17"/>
  <c r="S76" i="17"/>
  <c r="M76" i="17"/>
  <c r="D76" i="17"/>
  <c r="V75" i="17"/>
  <c r="U75" i="17"/>
  <c r="T75" i="17"/>
  <c r="S75" i="17"/>
  <c r="M75" i="17"/>
  <c r="D75" i="17"/>
  <c r="V74" i="17"/>
  <c r="U74" i="17"/>
  <c r="T74" i="17"/>
  <c r="S74" i="17"/>
  <c r="M74" i="17"/>
  <c r="D74" i="17"/>
  <c r="V73" i="17"/>
  <c r="U73" i="17"/>
  <c r="T73" i="17"/>
  <c r="S73" i="17"/>
  <c r="M73" i="17"/>
  <c r="D73" i="17"/>
  <c r="V72" i="17"/>
  <c r="U72" i="17"/>
  <c r="T72" i="17"/>
  <c r="S72" i="17"/>
  <c r="M72" i="17"/>
  <c r="D72" i="17"/>
  <c r="V71" i="17"/>
  <c r="U71" i="17"/>
  <c r="T71" i="17"/>
  <c r="S71" i="17"/>
  <c r="M71" i="17"/>
  <c r="D71" i="17"/>
  <c r="V70" i="17"/>
  <c r="U70" i="17"/>
  <c r="T70" i="17"/>
  <c r="S70" i="17"/>
  <c r="M70" i="17"/>
  <c r="D70" i="17"/>
  <c r="V69" i="17"/>
  <c r="U69" i="17"/>
  <c r="T69" i="17"/>
  <c r="S69" i="17"/>
  <c r="M69" i="17"/>
  <c r="D69" i="17"/>
  <c r="V68" i="17"/>
  <c r="U68" i="17"/>
  <c r="T68" i="17"/>
  <c r="S68" i="17"/>
  <c r="M68" i="17"/>
  <c r="D68" i="17"/>
  <c r="V67" i="17"/>
  <c r="U67" i="17"/>
  <c r="T67" i="17"/>
  <c r="S67" i="17"/>
  <c r="M67" i="17"/>
  <c r="D67" i="17"/>
  <c r="V66" i="17"/>
  <c r="U66" i="17"/>
  <c r="T66" i="17"/>
  <c r="S66" i="17"/>
  <c r="M66" i="17"/>
  <c r="D66" i="17"/>
  <c r="V65" i="17"/>
  <c r="U65" i="17"/>
  <c r="T65" i="17"/>
  <c r="S65" i="17"/>
  <c r="M65" i="17"/>
  <c r="D65" i="17"/>
  <c r="V64" i="17"/>
  <c r="U64" i="17"/>
  <c r="T64" i="17"/>
  <c r="S64" i="17"/>
  <c r="M64" i="17"/>
  <c r="D64" i="17"/>
  <c r="V63" i="17"/>
  <c r="U63" i="17"/>
  <c r="T63" i="17"/>
  <c r="S63" i="17"/>
  <c r="M63" i="17"/>
  <c r="D63" i="17"/>
  <c r="V62" i="17"/>
  <c r="U62" i="17"/>
  <c r="T62" i="17"/>
  <c r="S62" i="17"/>
  <c r="M62" i="17"/>
  <c r="D62" i="17"/>
  <c r="V61" i="17"/>
  <c r="U61" i="17"/>
  <c r="T61" i="17"/>
  <c r="S61" i="17"/>
  <c r="M61" i="17"/>
  <c r="D61" i="17"/>
  <c r="V60" i="17"/>
  <c r="U60" i="17"/>
  <c r="T60" i="17"/>
  <c r="S60" i="17"/>
  <c r="M60" i="17"/>
  <c r="D60" i="17"/>
  <c r="V59" i="17"/>
  <c r="U59" i="17"/>
  <c r="T59" i="17"/>
  <c r="S59" i="17"/>
  <c r="M59" i="17"/>
  <c r="D59" i="17"/>
  <c r="V58" i="17"/>
  <c r="U58" i="17"/>
  <c r="T58" i="17"/>
  <c r="S58" i="17"/>
  <c r="M58" i="17"/>
  <c r="D58" i="17"/>
  <c r="V57" i="17"/>
  <c r="U57" i="17"/>
  <c r="T57" i="17"/>
  <c r="S57" i="17"/>
  <c r="M57" i="17"/>
  <c r="D57" i="17"/>
  <c r="V56" i="17"/>
  <c r="U56" i="17"/>
  <c r="T56" i="17"/>
  <c r="S56" i="17"/>
  <c r="M56" i="17"/>
  <c r="D56" i="17"/>
  <c r="V55" i="17"/>
  <c r="U55" i="17"/>
  <c r="T55" i="17"/>
  <c r="S55" i="17"/>
  <c r="M55" i="17"/>
  <c r="D55" i="17"/>
  <c r="V54" i="17"/>
  <c r="U54" i="17"/>
  <c r="T54" i="17"/>
  <c r="S54" i="17"/>
  <c r="M54" i="17"/>
  <c r="D54" i="17"/>
  <c r="V53" i="17"/>
  <c r="U53" i="17"/>
  <c r="T53" i="17"/>
  <c r="S53" i="17"/>
  <c r="M53" i="17"/>
  <c r="D53" i="17"/>
  <c r="V52" i="17"/>
  <c r="U52" i="17"/>
  <c r="T52" i="17"/>
  <c r="S52" i="17"/>
  <c r="M52" i="17"/>
  <c r="D52" i="17"/>
  <c r="V51" i="17"/>
  <c r="U51" i="17"/>
  <c r="T51" i="17"/>
  <c r="S51" i="17"/>
  <c r="M51" i="17"/>
  <c r="D51" i="17"/>
  <c r="V50" i="17"/>
  <c r="U50" i="17"/>
  <c r="T50" i="17"/>
  <c r="S50" i="17"/>
  <c r="M50" i="17"/>
  <c r="D50" i="17"/>
  <c r="V49" i="17"/>
  <c r="U49" i="17"/>
  <c r="T49" i="17"/>
  <c r="S49" i="17"/>
  <c r="M49" i="17"/>
  <c r="D49" i="17"/>
  <c r="V48" i="17"/>
  <c r="U48" i="17"/>
  <c r="T48" i="17"/>
  <c r="S48" i="17"/>
  <c r="M48" i="17"/>
  <c r="D48" i="17"/>
  <c r="V47" i="17"/>
  <c r="U47" i="17"/>
  <c r="T47" i="17"/>
  <c r="S47" i="17"/>
  <c r="M47" i="17"/>
  <c r="D47" i="17"/>
  <c r="V46" i="17"/>
  <c r="U46" i="17"/>
  <c r="T46" i="17"/>
  <c r="S46" i="17"/>
  <c r="M46" i="17"/>
  <c r="D46" i="17"/>
  <c r="V45" i="17"/>
  <c r="U45" i="17"/>
  <c r="T45" i="17"/>
  <c r="S45" i="17"/>
  <c r="M45" i="17"/>
  <c r="D45" i="17"/>
  <c r="V44" i="17"/>
  <c r="U44" i="17"/>
  <c r="T44" i="17"/>
  <c r="S44" i="17"/>
  <c r="M44" i="17"/>
  <c r="D44" i="17"/>
  <c r="V43" i="17"/>
  <c r="U43" i="17"/>
  <c r="T43" i="17"/>
  <c r="S43" i="17"/>
  <c r="M43" i="17"/>
  <c r="D43" i="17"/>
  <c r="V42" i="17"/>
  <c r="U42" i="17"/>
  <c r="T42" i="17"/>
  <c r="S42" i="17"/>
  <c r="M42" i="17"/>
  <c r="D42" i="17"/>
  <c r="V41" i="17"/>
  <c r="U41" i="17"/>
  <c r="T41" i="17"/>
  <c r="S41" i="17"/>
  <c r="M41" i="17"/>
  <c r="D41" i="17"/>
  <c r="V40" i="17"/>
  <c r="U40" i="17"/>
  <c r="T40" i="17"/>
  <c r="S40" i="17"/>
  <c r="M40" i="17"/>
  <c r="D40" i="17"/>
  <c r="V39" i="17"/>
  <c r="U39" i="17"/>
  <c r="T39" i="17"/>
  <c r="S39" i="17"/>
  <c r="M39" i="17"/>
  <c r="D39" i="17"/>
  <c r="V38" i="17"/>
  <c r="U38" i="17"/>
  <c r="T38" i="17"/>
  <c r="S38" i="17"/>
  <c r="M38" i="17"/>
  <c r="D38" i="17"/>
  <c r="V37" i="17"/>
  <c r="U37" i="17"/>
  <c r="T37" i="17"/>
  <c r="S37" i="17"/>
  <c r="M37" i="17"/>
  <c r="D37" i="17"/>
  <c r="V36" i="17"/>
  <c r="U36" i="17"/>
  <c r="T36" i="17"/>
  <c r="S36" i="17"/>
  <c r="M36" i="17"/>
  <c r="D36" i="17"/>
  <c r="V35" i="17"/>
  <c r="U35" i="17"/>
  <c r="T35" i="17"/>
  <c r="S35" i="17"/>
  <c r="M35" i="17"/>
  <c r="D35" i="17"/>
  <c r="V34" i="17"/>
  <c r="U34" i="17"/>
  <c r="T34" i="17"/>
  <c r="S34" i="17"/>
  <c r="M34" i="17"/>
  <c r="D34" i="17"/>
  <c r="V33" i="17"/>
  <c r="U33" i="17"/>
  <c r="T33" i="17"/>
  <c r="S33" i="17"/>
  <c r="M33" i="17"/>
  <c r="D33" i="17"/>
  <c r="V32" i="17"/>
  <c r="U32" i="17"/>
  <c r="T32" i="17"/>
  <c r="S32" i="17"/>
  <c r="M32" i="17"/>
  <c r="D32" i="17"/>
  <c r="V31" i="17"/>
  <c r="U31" i="17"/>
  <c r="T31" i="17"/>
  <c r="S31" i="17"/>
  <c r="M31" i="17"/>
  <c r="D31" i="17"/>
  <c r="V30" i="17"/>
  <c r="U30" i="17"/>
  <c r="T30" i="17"/>
  <c r="S30" i="17"/>
  <c r="M30" i="17"/>
  <c r="D30" i="17"/>
  <c r="V29" i="17"/>
  <c r="U29" i="17"/>
  <c r="T29" i="17"/>
  <c r="S29" i="17"/>
  <c r="M29" i="17"/>
  <c r="D29" i="17"/>
  <c r="V28" i="17"/>
  <c r="U28" i="17"/>
  <c r="T28" i="17"/>
  <c r="S28" i="17"/>
  <c r="M28" i="17"/>
  <c r="D28" i="17"/>
  <c r="V27" i="17"/>
  <c r="U27" i="17"/>
  <c r="T27" i="17"/>
  <c r="S27" i="17"/>
  <c r="M27" i="17"/>
  <c r="D27" i="17"/>
  <c r="V26" i="17"/>
  <c r="U26" i="17"/>
  <c r="T26" i="17"/>
  <c r="S26" i="17"/>
  <c r="M26" i="17"/>
  <c r="D26" i="17"/>
  <c r="V25" i="17"/>
  <c r="U25" i="17"/>
  <c r="T25" i="17"/>
  <c r="S25" i="17"/>
  <c r="M25" i="17"/>
  <c r="D25" i="17"/>
  <c r="Y24" i="17"/>
  <c r="V24" i="17"/>
  <c r="U24" i="17"/>
  <c r="T24" i="17"/>
  <c r="S24" i="17"/>
  <c r="M24" i="17"/>
  <c r="D24" i="17"/>
  <c r="Y23" i="17"/>
  <c r="V23" i="17"/>
  <c r="U23" i="17"/>
  <c r="T23" i="17"/>
  <c r="S23" i="17"/>
  <c r="M23" i="17"/>
  <c r="D23" i="17"/>
  <c r="Y22" i="17"/>
  <c r="V22" i="17"/>
  <c r="U22" i="17"/>
  <c r="T22" i="17"/>
  <c r="S22" i="17"/>
  <c r="M22" i="17"/>
  <c r="D22" i="17"/>
  <c r="V21" i="17"/>
  <c r="U21" i="17"/>
  <c r="T21" i="17"/>
  <c r="S21" i="17"/>
  <c r="M21" i="17"/>
  <c r="D21" i="17"/>
  <c r="V20" i="17"/>
  <c r="U20" i="17"/>
  <c r="T20" i="17"/>
  <c r="S20" i="17"/>
  <c r="M20" i="17"/>
  <c r="D20" i="17"/>
  <c r="V19" i="17"/>
  <c r="U19" i="17"/>
  <c r="T19" i="17"/>
  <c r="S19" i="17"/>
  <c r="M19" i="17"/>
  <c r="D19" i="17"/>
  <c r="V18" i="17"/>
  <c r="U18" i="17"/>
  <c r="T18" i="17"/>
  <c r="S18" i="17"/>
  <c r="M18" i="17"/>
  <c r="D18" i="17"/>
  <c r="V17" i="17"/>
  <c r="U17" i="17"/>
  <c r="T17" i="17"/>
  <c r="S17" i="17"/>
  <c r="M17" i="17"/>
  <c r="D17" i="17"/>
  <c r="V16" i="17"/>
  <c r="U16" i="17"/>
  <c r="T16" i="17"/>
  <c r="S16" i="17"/>
  <c r="M16" i="17"/>
  <c r="D16" i="17"/>
  <c r="V15" i="17"/>
  <c r="U15" i="17"/>
  <c r="T15" i="17"/>
  <c r="S15" i="17"/>
  <c r="M15" i="17"/>
  <c r="D15" i="17"/>
  <c r="V14" i="17"/>
  <c r="U14" i="17"/>
  <c r="T14" i="17"/>
  <c r="S14" i="17"/>
  <c r="M14" i="17"/>
  <c r="D14" i="17"/>
  <c r="V13" i="17"/>
  <c r="U13" i="17"/>
  <c r="T13" i="17"/>
  <c r="S13" i="17"/>
  <c r="M13" i="17"/>
  <c r="D13" i="17"/>
  <c r="V12" i="17"/>
  <c r="U12" i="17"/>
  <c r="T12" i="17"/>
  <c r="S12" i="17"/>
  <c r="M12" i="17"/>
  <c r="D12" i="17"/>
  <c r="V11" i="17"/>
  <c r="U11" i="17"/>
  <c r="T11" i="17"/>
  <c r="S11" i="17"/>
  <c r="M11" i="17"/>
  <c r="D11" i="17"/>
  <c r="V10" i="17"/>
  <c r="U10" i="17"/>
  <c r="T10" i="17"/>
  <c r="S10" i="17"/>
  <c r="M10" i="17"/>
  <c r="D10" i="17"/>
  <c r="V9" i="17"/>
  <c r="U9" i="17"/>
  <c r="T9" i="17"/>
  <c r="S9" i="17"/>
  <c r="M9" i="17"/>
  <c r="D9" i="17"/>
  <c r="V8" i="17"/>
  <c r="U8" i="17"/>
  <c r="T8" i="17"/>
  <c r="S8" i="17"/>
  <c r="M8" i="17"/>
  <c r="D8" i="17"/>
  <c r="V7" i="17"/>
  <c r="U7" i="17"/>
  <c r="T7" i="17"/>
  <c r="S7" i="17"/>
  <c r="M7" i="17"/>
  <c r="D7" i="17"/>
  <c r="V6" i="17"/>
  <c r="U6" i="17"/>
  <c r="T6" i="17"/>
  <c r="S6" i="17"/>
  <c r="M6" i="17"/>
  <c r="D6" i="17"/>
  <c r="V5" i="17"/>
  <c r="U5" i="17"/>
  <c r="T5" i="17"/>
  <c r="S5" i="17"/>
  <c r="M5" i="17"/>
  <c r="D5" i="17"/>
  <c r="V4" i="17"/>
  <c r="U4" i="17"/>
  <c r="T4" i="17"/>
  <c r="S4" i="17"/>
  <c r="Q4" i="17"/>
  <c r="M4" i="17"/>
  <c r="H4" i="17"/>
  <c r="D4" i="17"/>
  <c r="V3" i="17"/>
  <c r="U3" i="17"/>
  <c r="T3" i="17"/>
  <c r="S3" i="17"/>
  <c r="Q3" i="17"/>
  <c r="H3" i="17"/>
  <c r="Q2" i="17"/>
  <c r="E44" i="16"/>
  <c r="E43" i="16"/>
  <c r="E41" i="16"/>
</calcChain>
</file>

<file path=xl/sharedStrings.xml><?xml version="1.0" encoding="utf-8"?>
<sst xmlns="http://schemas.openxmlformats.org/spreadsheetml/2006/main" count="170" uniqueCount="129">
  <si>
    <t>Sr. No.</t>
  </si>
  <si>
    <t>Question</t>
  </si>
  <si>
    <t>Company Name</t>
  </si>
  <si>
    <t>Area</t>
  </si>
  <si>
    <t>Company Profile &amp; Governance</t>
  </si>
  <si>
    <t>Capital Structure</t>
  </si>
  <si>
    <t>Roll No.</t>
  </si>
  <si>
    <t>Sector</t>
  </si>
  <si>
    <t>Div</t>
  </si>
  <si>
    <t>SAP ID</t>
  </si>
  <si>
    <t>Response</t>
  </si>
  <si>
    <t>What is the Registration Date of the company?</t>
  </si>
  <si>
    <t>What is the CIN of the company?</t>
  </si>
  <si>
    <t>What is the name of the CEO &amp; Chairperson/Managing Director?</t>
  </si>
  <si>
    <t>What is the salary of the CEO &amp; Chairperson/Managing Director?</t>
  </si>
  <si>
    <t>How many BOD members does the company have?</t>
  </si>
  <si>
    <t>How many women directors does the company have?</t>
  </si>
  <si>
    <t>Who is the auditor of the company?</t>
  </si>
  <si>
    <t>What is the Face value of the share?</t>
  </si>
  <si>
    <t>How much is the Authorised capital?</t>
  </si>
  <si>
    <t>How much is the Tax saved due to Interest on Debt?
(Assume 30% tax rate for all the companies)</t>
  </si>
  <si>
    <t>What is the Debt Equity Ratio of the company?</t>
  </si>
  <si>
    <t>What are the different debt instrument that the company has?</t>
  </si>
  <si>
    <t>What is the cost of Debt?</t>
  </si>
  <si>
    <t xml:space="preserve">Cost of Capital </t>
  </si>
  <si>
    <t>Cost of Capital</t>
  </si>
  <si>
    <t>Capital Structure &amp; 
Time Value of Money</t>
  </si>
  <si>
    <t xml:space="preserve">Overall Analysis of the company from Financial Management Perspective. </t>
  </si>
  <si>
    <t xml:space="preserve">Calculate Cost of Equity from the above beta (Q 22)and Rm (Q 18). Assume Risk free rate as 6%. </t>
  </si>
  <si>
    <t>Calculate Covariance of the company and the market (From Q 18 &amp; Q 19 above)</t>
  </si>
  <si>
    <t>Calculate Variance of the market (From Q 18 above)</t>
  </si>
  <si>
    <t>Calculate Beta (From Q 20 &amp; Q 21 above)</t>
  </si>
  <si>
    <t xml:space="preserve">Calculate WACC. Refer answers above. </t>
  </si>
  <si>
    <t>Calculate the ICR (Based on EBIT)</t>
  </si>
  <si>
    <t>Marks</t>
  </si>
  <si>
    <t>Supporting Document Sheet Number</t>
  </si>
  <si>
    <t>Total Marks</t>
  </si>
  <si>
    <t xml:space="preserve">How much is the Issued Capital at the end of the year?
</t>
  </si>
  <si>
    <t xml:space="preserve">What is the Opening Market price (beginning of year)?
</t>
  </si>
  <si>
    <t xml:space="preserve">What is the Closing Market price (end of year)?
 </t>
  </si>
  <si>
    <t>What is the CAGR of the Company over past 2 years?
(Based on market price of share)</t>
  </si>
  <si>
    <t>Students Name</t>
  </si>
  <si>
    <t>Viva</t>
  </si>
  <si>
    <t>Calculate the market return (Rm) using daily prices (1 Year)</t>
  </si>
  <si>
    <t>Calculate the return of Company using daily prices (1 Year)</t>
  </si>
  <si>
    <t>I</t>
  </si>
  <si>
    <t>IT sector</t>
  </si>
  <si>
    <t>Interest on Borrowings</t>
  </si>
  <si>
    <t>Interest on Lease Liabilities</t>
  </si>
  <si>
    <t>Source</t>
  </si>
  <si>
    <t>Interest Coverage Ratio (ICR)</t>
  </si>
  <si>
    <t>Return</t>
  </si>
  <si>
    <t>N</t>
  </si>
  <si>
    <t>WACC</t>
  </si>
  <si>
    <t>Cost</t>
  </si>
  <si>
    <t>Retained Earnings</t>
  </si>
  <si>
    <t>Debt</t>
  </si>
  <si>
    <t>Devansh Wadhwani</t>
  </si>
  <si>
    <t>Mr. Davinder Singh Brar - Chairman
Mr. Nitin Rakesh - Chief Executive Officer &amp; Executive Director</t>
  </si>
  <si>
    <t>Mr. Davinder Singh Brar (Chairman) - Rs. 60,70,000
Mr. Nitin Rakesh (Chief Executive Officer) - Rs. 12,28,10,000</t>
  </si>
  <si>
    <t>B S R &amp; Co. LLP, Chartered Accountants</t>
  </si>
  <si>
    <t>Rs. 10</t>
  </si>
  <si>
    <t>Rs. 245,00,00,000 or Rs. 245 Crore</t>
  </si>
  <si>
    <t>Rs. 186,54,30,000 or Rs. 186.543 Crore</t>
  </si>
  <si>
    <t>Rs. 664.45</t>
  </si>
  <si>
    <t>Rs. 997.25</t>
  </si>
  <si>
    <t>Rs. 44,13,01,000 or Rs. 44.1301 Crore</t>
  </si>
  <si>
    <t>Tax Rate = 30%</t>
  </si>
  <si>
    <t>Tax Saved = Rs. 63.43 x (1-0.3) = Rs. 44.1301 Crore</t>
  </si>
  <si>
    <t>Interest Expense = Rs. 63.43 Crore</t>
  </si>
  <si>
    <t>Market Price/Share in 2019 (Open) = Rs. 997.25</t>
  </si>
  <si>
    <t>Market Price/Share in 2020 (Close) = Rs. 664.45</t>
  </si>
  <si>
    <t xml:space="preserve">Total Interest-bearing Debt = Lease Liabilities (Current &amp; Non-Current) + </t>
  </si>
  <si>
    <t>Borrowings</t>
  </si>
  <si>
    <t>Total Equity = Share Capital + Other Equity</t>
  </si>
  <si>
    <t>Loan from Bank (CitiBank), Lease Liabilities (Current &amp; Non-Current) and Short-term Working Capital Loans</t>
  </si>
  <si>
    <t>10 August 1992​</t>
  </si>
  <si>
    <t>L30007KA1992PLC025294​</t>
  </si>
  <si>
    <t>Cost of Debt:</t>
  </si>
  <si>
    <t>Particulars</t>
  </si>
  <si>
    <t>Amount (in Rs. Million)</t>
  </si>
  <si>
    <t>Lease Liabilities</t>
  </si>
  <si>
    <t>Total Debt</t>
  </si>
  <si>
    <t>Total Interest</t>
  </si>
  <si>
    <t>Pre-tax Cost of Debt = 7.29%
Post-tax Cost of Debt = 5.10%</t>
  </si>
  <si>
    <t>Date</t>
  </si>
  <si>
    <t>Open</t>
  </si>
  <si>
    <t>Close</t>
  </si>
  <si>
    <t>NIFTY IT (FY 2019-20)</t>
  </si>
  <si>
    <t>Average Return</t>
  </si>
  <si>
    <t>Average Yearly</t>
  </si>
  <si>
    <t>Market Return</t>
  </si>
  <si>
    <t>Rm = -18.17%</t>
  </si>
  <si>
    <t>MPHASIS (FY 2019-20)</t>
  </si>
  <si>
    <t>Company Return</t>
  </si>
  <si>
    <t>Xi - X</t>
  </si>
  <si>
    <t>Yi - Y</t>
  </si>
  <si>
    <t>(Xi-X)^2</t>
  </si>
  <si>
    <t>(Xi-X)(Yi-Y)</t>
  </si>
  <si>
    <t>COVARIANCE &amp; VARIANCE</t>
  </si>
  <si>
    <t>∑ (Xi-X)^2</t>
  </si>
  <si>
    <t>∑ (Xi-X)(Yi-Y)</t>
  </si>
  <si>
    <t>Tax Rate (Assumption)</t>
  </si>
  <si>
    <t>Market Return (Rm)</t>
  </si>
  <si>
    <t>Stock Return</t>
  </si>
  <si>
    <t>BETA AND COST OF EQUITY</t>
  </si>
  <si>
    <t>FY 2019-20</t>
  </si>
  <si>
    <t>Weights</t>
  </si>
  <si>
    <t>Book Value</t>
  </si>
  <si>
    <t xml:space="preserve">Weighted Average Cost of Capital (WACC) </t>
  </si>
  <si>
    <t>At Book Value (in Rs. Million)</t>
  </si>
  <si>
    <t>Equity</t>
  </si>
  <si>
    <t>Total</t>
  </si>
  <si>
    <t>-</t>
  </si>
  <si>
    <t>At Market Value (in Rs. Million)</t>
  </si>
  <si>
    <t>24.3726 times</t>
  </si>
  <si>
    <t>Refer to Supporting Document 5 for Overall Analysis</t>
  </si>
  <si>
    <t>Mphasis Ltd.</t>
  </si>
  <si>
    <t>ANALYSIS</t>
  </si>
  <si>
    <t>Annualized Market Return (NIFTY IT)</t>
  </si>
  <si>
    <t>WACC (at Book Value) = 5.22%
WACC (at Market Value) = 5.24%</t>
  </si>
  <si>
    <t>Nifty IT</t>
  </si>
  <si>
    <t>Mphasis</t>
  </si>
  <si>
    <t>Above is a scatter plot of the daily prices of NIFTY IT and Mphasis Ltd for the FY 2019-20. It is quite evident that na tangible pattern can be formed and</t>
  </si>
  <si>
    <t>that is the reason for the trendline to almost overlap the X-axis. However, it is in the downward sloping direction which indicates an inverse relationship</t>
  </si>
  <si>
    <t>FM Project Report – Mphasis Ltd. |  Analysis</t>
  </si>
  <si>
    <t>FINANCIAL TRENDS</t>
  </si>
  <si>
    <r>
      <rPr>
        <b/>
        <sz val="18"/>
        <color theme="1"/>
        <rFont val="Times New Roman"/>
        <family val="1"/>
      </rPr>
      <t>Company:</t>
    </r>
    <r>
      <rPr>
        <sz val="18"/>
        <color theme="1"/>
        <rFont val="Times New Roman"/>
        <family val="1"/>
      </rPr>
      <t xml:space="preserve"> Mphasis Ltd.
</t>
    </r>
    <r>
      <rPr>
        <b/>
        <sz val="18"/>
        <color theme="1"/>
        <rFont val="Times New Roman"/>
        <family val="1"/>
      </rPr>
      <t>Sector:</t>
    </r>
    <r>
      <rPr>
        <sz val="18"/>
        <color theme="1"/>
        <rFont val="Times New Roman"/>
        <family val="1"/>
      </rPr>
      <t xml:space="preserve"> Information Technology
</t>
    </r>
    <r>
      <rPr>
        <b/>
        <sz val="18"/>
        <color theme="1"/>
        <rFont val="Times New Roman"/>
        <family val="1"/>
      </rPr>
      <t xml:space="preserve">Submitted to: </t>
    </r>
    <r>
      <rPr>
        <sz val="18"/>
        <color theme="1"/>
        <rFont val="Times New Roman"/>
        <family val="1"/>
      </rPr>
      <t xml:space="preserve">Prof. Dhara vohra
</t>
    </r>
    <r>
      <rPr>
        <b/>
        <sz val="18"/>
        <color theme="1"/>
        <rFont val="Times New Roman"/>
        <family val="1"/>
      </rPr>
      <t>Submitted by:</t>
    </r>
    <r>
      <rPr>
        <sz val="18"/>
        <color theme="1"/>
        <rFont val="Times New Roman"/>
        <family val="1"/>
      </rPr>
      <t xml:space="preserve"> Devansh Wadhwani
</t>
    </r>
    <r>
      <rPr>
        <b/>
        <sz val="18"/>
        <color theme="1"/>
        <rFont val="Times New Roman"/>
        <family val="1"/>
      </rPr>
      <t>Division:</t>
    </r>
    <r>
      <rPr>
        <sz val="18"/>
        <color theme="1"/>
        <rFont val="Times New Roman"/>
        <family val="1"/>
      </rPr>
      <t xml:space="preserve"> SYBBA I
</t>
    </r>
    <r>
      <rPr>
        <b/>
        <sz val="18"/>
        <color theme="1"/>
        <rFont val="Times New Roman"/>
        <family val="1"/>
      </rPr>
      <t>Roll No.:</t>
    </r>
    <r>
      <rPr>
        <sz val="18"/>
        <color theme="1"/>
        <rFont val="Times New Roman"/>
        <family val="1"/>
      </rPr>
      <t xml:space="preserve"> I059
</t>
    </r>
    <r>
      <rPr>
        <b/>
        <sz val="18"/>
        <color theme="1"/>
        <rFont val="Times New Roman"/>
        <family val="1"/>
      </rPr>
      <t>Group No.:</t>
    </r>
    <r>
      <rPr>
        <sz val="18"/>
        <color theme="1"/>
        <rFont val="Times New Roman"/>
        <family val="1"/>
      </rPr>
      <t xml:space="preserve"> 1
</t>
    </r>
  </si>
  <si>
    <t>and gives the Covariance a value of -0.00004197 which ultimately gives the Beta a value of -0.149378.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</si>
</sst>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0_);[Red]\(&quot;₹&quot;#,##0\)"/>
    <numFmt numFmtId="165" formatCode="0.00000000"/>
    <numFmt numFmtId="166" formatCode="0.000000000"/>
  </numFmts>
  <fonts count="26" x14ac:knownFonts="1">
    <font>
      <sz val="11"/>
      <color theme="1"/>
      <name val="Calibri"/>
      <family val="2"/>
      <scheme val="minor"/>
    </font>
    <font>
      <sz val="14"/>
      <color theme="1"/>
      <name val="Times New Roman"/>
      <family val="1"/>
    </font>
    <font>
      <b/>
      <sz val="14"/>
      <color theme="1"/>
      <name val="Times New Roman"/>
      <family val="1"/>
    </font>
    <font>
      <u/>
      <sz val="11"/>
      <color theme="10"/>
      <name val="Calibri"/>
      <family val="2"/>
      <scheme val="minor"/>
    </font>
    <font>
      <sz val="11"/>
      <color theme="1"/>
      <name val="Times New Roman"/>
      <family val="1"/>
    </font>
    <font>
      <sz val="12"/>
      <color theme="1"/>
      <name val="Times New Roman"/>
      <family val="1"/>
    </font>
    <font>
      <b/>
      <sz val="12"/>
      <color theme="1"/>
      <name val="Times New Roman"/>
      <family val="1"/>
    </font>
    <font>
      <sz val="14"/>
      <name val="Times New Roman"/>
      <family val="1"/>
    </font>
    <font>
      <b/>
      <sz val="11"/>
      <color theme="1"/>
      <name val="Times New Roman"/>
      <family val="1"/>
    </font>
    <font>
      <b/>
      <sz val="24"/>
      <color theme="1"/>
      <name val="Times New Roman"/>
      <family val="1"/>
    </font>
    <font>
      <b/>
      <sz val="18"/>
      <color theme="1"/>
      <name val="Times New Roman"/>
      <family val="1"/>
    </font>
    <font>
      <u/>
      <sz val="16"/>
      <color theme="10"/>
      <name val="Calibri"/>
      <family val="2"/>
      <scheme val="minor"/>
    </font>
    <font>
      <sz val="18"/>
      <color theme="1"/>
      <name val="Times New Roman"/>
      <family val="1"/>
    </font>
    <font>
      <u/>
      <sz val="16"/>
      <color theme="10"/>
      <name val="Times New Roman"/>
      <family val="1"/>
    </font>
    <font>
      <u/>
      <sz val="14"/>
      <color theme="10"/>
      <name val="Calibri"/>
      <family val="2"/>
      <scheme val="minor"/>
    </font>
    <font>
      <b/>
      <sz val="22"/>
      <color theme="1"/>
      <name val="Times New Roman"/>
      <family val="1"/>
    </font>
    <font>
      <sz val="11"/>
      <color theme="0"/>
      <name val="Times New Roman"/>
      <family val="1"/>
    </font>
    <font>
      <sz val="12"/>
      <color theme="1"/>
      <name val="Calibri"/>
      <family val="2"/>
      <scheme val="minor"/>
    </font>
    <font>
      <b/>
      <sz val="12"/>
      <color theme="1"/>
      <name val="Calibri"/>
      <family val="2"/>
      <scheme val="minor"/>
    </font>
    <font>
      <b/>
      <sz val="14"/>
      <name val="Calibri"/>
      <family val="2"/>
    </font>
    <font>
      <b/>
      <sz val="14"/>
      <color theme="1"/>
      <name val="Calibri"/>
      <family val="2"/>
      <scheme val="minor"/>
    </font>
    <font>
      <b/>
      <sz val="11"/>
      <color theme="1"/>
      <name val="Calibri"/>
      <family val="2"/>
      <scheme val="minor"/>
    </font>
    <font>
      <b/>
      <sz val="18"/>
      <color theme="1"/>
      <name val="Calibri"/>
      <family val="2"/>
      <scheme val="minor"/>
    </font>
    <font>
      <b/>
      <sz val="28"/>
      <color theme="1"/>
      <name val="Times New Roman"/>
      <family val="1"/>
    </font>
    <font>
      <b/>
      <sz val="28"/>
      <color theme="0"/>
      <name val="Times New Roman"/>
      <family val="1"/>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3E5E9E"/>
        <bgColor indexed="64"/>
      </patternFill>
    </fill>
    <fill>
      <patternFill patternType="solid">
        <fgColor rgb="FFF8F8F8"/>
        <bgColor indexed="64"/>
      </patternFill>
    </fill>
    <fill>
      <patternFill patternType="solid">
        <fgColor rgb="FFF2F2F2"/>
        <bgColor indexed="64"/>
      </patternFill>
    </fill>
    <fill>
      <patternFill patternType="solid">
        <fgColor theme="0"/>
        <bgColor indexed="64"/>
      </patternFill>
    </fill>
    <fill>
      <patternFill patternType="solid">
        <fgColor theme="0"/>
        <bgColor indexed="64"/>
      </patternFill>
    </fill>
  </fills>
  <borders count="32">
    <border>
      <left/>
      <right/>
      <top/>
      <bottom/>
      <diagonal/>
    </border>
    <border>
      <left style="thin">
        <color theme="1"/>
      </left>
      <right style="thin">
        <color theme="1"/>
      </right>
      <top style="thin">
        <color theme="1"/>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1"/>
      </left>
      <right style="thin">
        <color theme="1"/>
      </right>
      <top/>
      <bottom style="thin">
        <color theme="1"/>
      </bottom>
      <diagonal/>
    </border>
    <border>
      <left style="medium">
        <color auto="1"/>
      </left>
      <right style="thin">
        <color theme="1"/>
      </right>
      <top style="thin">
        <color theme="1"/>
      </top>
      <bottom style="thin">
        <color theme="1"/>
      </bottom>
      <diagonal/>
    </border>
    <border>
      <left style="medium">
        <color auto="1"/>
      </left>
      <right style="thin">
        <color theme="1"/>
      </right>
      <top/>
      <bottom style="thin">
        <color theme="1"/>
      </bottom>
      <diagonal/>
    </border>
    <border>
      <left style="thin">
        <color theme="1"/>
      </left>
      <right style="thin">
        <color theme="1"/>
      </right>
      <top style="medium">
        <color auto="1"/>
      </top>
      <bottom style="medium">
        <color auto="1"/>
      </bottom>
      <diagonal/>
    </border>
    <border>
      <left style="medium">
        <color auto="1"/>
      </left>
      <right style="thin">
        <color theme="1"/>
      </right>
      <top style="medium">
        <color auto="1"/>
      </top>
      <bottom style="medium">
        <color auto="1"/>
      </bottom>
      <diagonal/>
    </border>
    <border>
      <left style="thin">
        <color theme="1"/>
      </left>
      <right style="medium">
        <color auto="1"/>
      </right>
      <top style="medium">
        <color auto="1"/>
      </top>
      <bottom style="medium">
        <color auto="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auto="1"/>
      </right>
      <top/>
      <bottom style="thin">
        <color theme="1"/>
      </bottom>
      <diagonal/>
    </border>
    <border>
      <left style="thin">
        <color theme="1"/>
      </left>
      <right style="medium">
        <color auto="1"/>
      </right>
      <top style="thin">
        <color theme="1"/>
      </top>
      <bottom/>
      <diagonal/>
    </border>
    <border>
      <left/>
      <right/>
      <top/>
      <bottom style="medium">
        <color rgb="FF3E5E9E"/>
      </bottom>
      <diagonal/>
    </border>
    <border>
      <left style="medium">
        <color rgb="FF3E5E9E"/>
      </left>
      <right style="medium">
        <color rgb="FF3E5E9E"/>
      </right>
      <top style="medium">
        <color rgb="FF3E5E9E"/>
      </top>
      <bottom style="medium">
        <color rgb="FF3E5E9E"/>
      </bottom>
      <diagonal/>
    </border>
    <border>
      <left style="medium">
        <color auto="1"/>
      </left>
      <right/>
      <top/>
      <bottom style="medium">
        <color rgb="FF3E5E9E"/>
      </bottom>
      <diagonal/>
    </border>
    <border>
      <left/>
      <right style="medium">
        <color auto="1"/>
      </right>
      <top/>
      <bottom style="medium">
        <color rgb="FF3E5E9E"/>
      </bottom>
      <diagonal/>
    </border>
  </borders>
  <cellStyleXfs count="4">
    <xf numFmtId="0" fontId="0" fillId="0" borderId="0"/>
    <xf numFmtId="9" fontId="25" fillId="0" borderId="0" applyFont="0" applyFill="0" applyBorder="0" applyAlignment="0" applyProtection="0"/>
    <xf numFmtId="43" fontId="25" fillId="0" borderId="0" applyFont="0" applyFill="0" applyBorder="0" applyAlignment="0" applyProtection="0"/>
    <xf numFmtId="0" fontId="3" fillId="0" borderId="0" applyNumberFormat="0" applyFill="0" applyBorder="0" applyAlignment="0" applyProtection="0"/>
  </cellStyleXfs>
  <cellXfs count="154">
    <xf numFmtId="0" fontId="0" fillId="0" borderId="0" xfId="0"/>
    <xf numFmtId="0" fontId="8" fillId="0" borderId="11" xfId="0"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xf>
    <xf numFmtId="0" fontId="4"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43" fontId="2" fillId="0" borderId="0" xfId="2" applyFont="1" applyBorder="1" applyAlignment="1">
      <alignment horizontal="center" vertical="center" wrapText="1"/>
    </xf>
    <xf numFmtId="3" fontId="1" fillId="0" borderId="1" xfId="0" applyNumberFormat="1" applyFont="1" applyBorder="1" applyAlignment="1">
      <alignment horizontal="center" vertical="center" wrapText="1"/>
    </xf>
    <xf numFmtId="0" fontId="8" fillId="0" borderId="5" xfId="0" applyFont="1" applyBorder="1"/>
    <xf numFmtId="0" fontId="8" fillId="0" borderId="10" xfId="0" applyFont="1" applyBorder="1"/>
    <xf numFmtId="0" fontId="8" fillId="0" borderId="11" xfId="0" applyFont="1" applyBorder="1"/>
    <xf numFmtId="0" fontId="4" fillId="0" borderId="11" xfId="0" applyFont="1" applyBorder="1"/>
    <xf numFmtId="0" fontId="4" fillId="0" borderId="12" xfId="0" applyFont="1" applyBorder="1"/>
    <xf numFmtId="0" fontId="4" fillId="0" borderId="10" xfId="0" applyFont="1" applyBorder="1"/>
    <xf numFmtId="9" fontId="4" fillId="0" borderId="11" xfId="1" applyFont="1" applyBorder="1"/>
    <xf numFmtId="0" fontId="2" fillId="0" borderId="2" xfId="0" applyFont="1" applyBorder="1"/>
    <xf numFmtId="14" fontId="4" fillId="0" borderId="5" xfId="0" applyNumberFormat="1" applyFont="1" applyBorder="1"/>
    <xf numFmtId="4" fontId="4" fillId="0" borderId="6" xfId="0" applyNumberFormat="1" applyFont="1" applyBorder="1"/>
    <xf numFmtId="14" fontId="4" fillId="0" borderId="7" xfId="0" applyNumberFormat="1" applyFont="1" applyBorder="1"/>
    <xf numFmtId="4" fontId="4" fillId="0" borderId="9" xfId="0" applyNumberFormat="1" applyFont="1" applyBorder="1"/>
    <xf numFmtId="0" fontId="8" fillId="0" borderId="12" xfId="0" applyFont="1" applyBorder="1"/>
    <xf numFmtId="0" fontId="8" fillId="0" borderId="13" xfId="0" applyFont="1" applyBorder="1"/>
    <xf numFmtId="14" fontId="4" fillId="0" borderId="14" xfId="0" applyNumberFormat="1" applyFont="1" applyBorder="1"/>
    <xf numFmtId="14" fontId="4" fillId="0" borderId="15" xfId="0" applyNumberFormat="1" applyFont="1" applyBorder="1"/>
    <xf numFmtId="4" fontId="4" fillId="0" borderId="14" xfId="0" applyNumberFormat="1" applyFont="1" applyBorder="1"/>
    <xf numFmtId="4" fontId="4" fillId="0" borderId="15" xfId="0" applyNumberFormat="1" applyFont="1" applyBorder="1"/>
    <xf numFmtId="0" fontId="8" fillId="0" borderId="9" xfId="0" applyFont="1" applyBorder="1"/>
    <xf numFmtId="10" fontId="4" fillId="0" borderId="14" xfId="1" applyNumberFormat="1" applyFont="1" applyBorder="1"/>
    <xf numFmtId="10" fontId="4" fillId="0" borderId="15" xfId="1" applyNumberFormat="1" applyFont="1" applyBorder="1"/>
    <xf numFmtId="10" fontId="4" fillId="0" borderId="4" xfId="0" applyNumberFormat="1" applyFont="1" applyBorder="1"/>
    <xf numFmtId="10" fontId="4" fillId="0" borderId="6" xfId="1" applyNumberFormat="1" applyFont="1" applyBorder="1"/>
    <xf numFmtId="0" fontId="8" fillId="0" borderId="2" xfId="0" applyFont="1" applyBorder="1"/>
    <xf numFmtId="0" fontId="8" fillId="0" borderId="4" xfId="0" applyFont="1" applyBorder="1"/>
    <xf numFmtId="0" fontId="8" fillId="0" borderId="6" xfId="0" applyFont="1" applyBorder="1"/>
    <xf numFmtId="0" fontId="8" fillId="0" borderId="7" xfId="0" applyFont="1" applyBorder="1"/>
    <xf numFmtId="0" fontId="8" fillId="0" borderId="16" xfId="0" applyFont="1" applyBorder="1"/>
    <xf numFmtId="0" fontId="4" fillId="0" borderId="14" xfId="0" applyFont="1" applyBorder="1"/>
    <xf numFmtId="0" fontId="4" fillId="0" borderId="15" xfId="0" applyFont="1" applyBorder="1"/>
    <xf numFmtId="10" fontId="4" fillId="0" borderId="9" xfId="1" applyNumberFormat="1" applyFont="1" applyBorder="1"/>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10" fontId="4" fillId="0" borderId="5" xfId="1" applyNumberFormat="1" applyFont="1" applyBorder="1"/>
    <xf numFmtId="10" fontId="4" fillId="0" borderId="7" xfId="1" applyNumberFormat="1" applyFont="1" applyBorder="1"/>
    <xf numFmtId="10" fontId="4" fillId="0" borderId="12" xfId="0" applyNumberFormat="1" applyFont="1" applyBorder="1"/>
    <xf numFmtId="165" fontId="4" fillId="0" borderId="0" xfId="1" applyNumberFormat="1" applyFont="1" applyBorder="1"/>
    <xf numFmtId="166" fontId="4" fillId="0" borderId="5" xfId="0" applyNumberFormat="1" applyFont="1" applyBorder="1"/>
    <xf numFmtId="0" fontId="2" fillId="0" borderId="1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wrapText="1"/>
    </xf>
    <xf numFmtId="0" fontId="1" fillId="2" borderId="17"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23" xfId="3"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10" fontId="4" fillId="0" borderId="0" xfId="1" applyNumberFormat="1" applyFont="1" applyBorder="1"/>
    <xf numFmtId="0" fontId="4" fillId="0" borderId="13" xfId="0" applyFont="1" applyBorder="1"/>
    <xf numFmtId="2" fontId="4" fillId="0" borderId="14" xfId="0" applyNumberFormat="1" applyFont="1" applyBorder="1"/>
    <xf numFmtId="10" fontId="8" fillId="0" borderId="12" xfId="1" applyNumberFormat="1" applyFont="1" applyBorder="1"/>
    <xf numFmtId="0" fontId="13" fillId="0" borderId="26"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7" xfId="3" applyFont="1" applyBorder="1" applyAlignment="1">
      <alignment horizontal="center" vertical="center" wrapText="1"/>
    </xf>
    <xf numFmtId="0" fontId="14" fillId="0" borderId="25" xfId="3"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65" fontId="4" fillId="0" borderId="0" xfId="0" applyNumberFormat="1" applyFont="1"/>
    <xf numFmtId="0" fontId="16" fillId="0" borderId="0" xfId="0" applyFont="1"/>
    <xf numFmtId="14" fontId="16" fillId="0" borderId="0" xfId="0" applyNumberFormat="1" applyFont="1"/>
    <xf numFmtId="10" fontId="16" fillId="0" borderId="0" xfId="1" applyNumberFormat="1" applyFont="1" applyBorder="1"/>
    <xf numFmtId="0" fontId="0" fillId="4" borderId="5" xfId="0" applyFill="1" applyBorder="1"/>
    <xf numFmtId="0" fontId="0" fillId="4" borderId="0" xfId="0" applyFill="1"/>
    <xf numFmtId="0" fontId="0" fillId="4" borderId="6" xfId="0" applyFill="1" applyBorder="1"/>
    <xf numFmtId="0" fontId="23" fillId="4" borderId="0" xfId="0" applyFont="1" applyFill="1"/>
    <xf numFmtId="0" fontId="9" fillId="4" borderId="0" xfId="0" applyFont="1" applyFill="1"/>
    <xf numFmtId="0" fontId="22" fillId="4" borderId="0" xfId="0" applyFont="1" applyFill="1" applyAlignment="1">
      <alignment vertical="center"/>
    </xf>
    <xf numFmtId="0" fontId="21" fillId="4" borderId="0" xfId="0" applyFont="1" applyFill="1"/>
    <xf numFmtId="0" fontId="21" fillId="0" borderId="0" xfId="0" applyFont="1"/>
    <xf numFmtId="0" fontId="20" fillId="4" borderId="0" xfId="0" applyFont="1" applyFill="1"/>
    <xf numFmtId="0" fontId="19" fillId="6" borderId="0" xfId="0" applyFont="1" applyFill="1" applyAlignment="1">
      <alignment vertical="center"/>
    </xf>
    <xf numFmtId="0" fontId="18" fillId="4" borderId="0" xfId="0" applyFont="1" applyFill="1"/>
    <xf numFmtId="0" fontId="17" fillId="4" borderId="0" xfId="0" applyFont="1" applyFill="1" applyAlignment="1">
      <alignment wrapText="1"/>
    </xf>
    <xf numFmtId="0" fontId="0" fillId="4" borderId="28" xfId="0" applyFill="1" applyBorder="1"/>
    <xf numFmtId="0" fontId="0" fillId="4" borderId="30" xfId="0" applyFill="1" applyBorder="1"/>
    <xf numFmtId="0" fontId="0" fillId="4" borderId="31" xfId="0" applyFill="1" applyBorder="1"/>
    <xf numFmtId="0" fontId="0" fillId="7" borderId="0" xfId="0" applyFill="1"/>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2" xfId="0" applyFont="1" applyFill="1" applyBorder="1" applyAlignment="1">
      <alignment horizontal="center" vertical="center"/>
    </xf>
    <xf numFmtId="0" fontId="12" fillId="4" borderId="29" xfId="0" applyFont="1" applyFill="1" applyBorder="1" applyAlignment="1">
      <alignment horizont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'Supporting Document 3'!$AK$4</c:f>
              <c:strCache>
                <c:ptCount val="1"/>
                <c:pt idx="0">
                  <c:v>Nifty IT</c:v>
                </c:pt>
              </c:strCache>
            </c:strRef>
          </c:tx>
          <c:spPr>
            <a:ln w="19050" cap="rnd">
              <a:noFill/>
              <a:round/>
            </a:ln>
            <a:effectLst/>
          </c:spPr>
          <c:marker>
            <c:symbol val="circle"/>
            <c:size val="5"/>
            <c:spPr>
              <a:solidFill>
                <a:srgbClr val="002060"/>
              </a:solidFill>
              <a:ln w="9525">
                <a:noFill/>
              </a:ln>
              <a:effectLst/>
            </c:spPr>
          </c:marker>
          <c:trendline>
            <c:spPr>
              <a:ln w="22225" cap="rnd" cmpd="sng">
                <a:solidFill>
                  <a:srgbClr val="FF0000"/>
                </a:solidFill>
                <a:prstDash val="sysDash"/>
              </a:ln>
              <a:effectLst/>
            </c:spPr>
            <c:trendlineType val="linear"/>
            <c:dispRSqr val="0"/>
            <c:dispEq val="0"/>
          </c:trendline>
          <c:xVal>
            <c:strRef>
              <c:f>'Supporting Document 3'!$AJ$5:$AJ$251</c:f>
              <c:strCache>
                <c:ptCount val="247"/>
                <c:pt idx="0">
                  <c:v>Date</c:v>
                </c:pt>
                <c:pt idx="1">
                  <c:v>01-04-2019</c:v>
                </c:pt>
                <c:pt idx="2">
                  <c:v>02-04-2019</c:v>
                </c:pt>
                <c:pt idx="3">
                  <c:v>03-04-2019</c:v>
                </c:pt>
                <c:pt idx="4">
                  <c:v>04-04-2019</c:v>
                </c:pt>
                <c:pt idx="5">
                  <c:v>05-04-2019</c:v>
                </c:pt>
                <c:pt idx="6">
                  <c:v>08-04-2019</c:v>
                </c:pt>
                <c:pt idx="7">
                  <c:v>09-04-2019</c:v>
                </c:pt>
                <c:pt idx="8">
                  <c:v>10-04-2019</c:v>
                </c:pt>
                <c:pt idx="9">
                  <c:v>11-04-2019</c:v>
                </c:pt>
                <c:pt idx="10">
                  <c:v>12-04-2019</c:v>
                </c:pt>
                <c:pt idx="11">
                  <c:v>15-04-2019</c:v>
                </c:pt>
                <c:pt idx="12">
                  <c:v>16-04-2019</c:v>
                </c:pt>
                <c:pt idx="13">
                  <c:v>18-04-2019</c:v>
                </c:pt>
                <c:pt idx="14">
                  <c:v>22-04-2019</c:v>
                </c:pt>
                <c:pt idx="15">
                  <c:v>23-04-2019</c:v>
                </c:pt>
                <c:pt idx="16">
                  <c:v>24-04-2019</c:v>
                </c:pt>
                <c:pt idx="17">
                  <c:v>25-04-2019</c:v>
                </c:pt>
                <c:pt idx="18">
                  <c:v>26-04-2019</c:v>
                </c:pt>
                <c:pt idx="19">
                  <c:v>30-04-2019</c:v>
                </c:pt>
                <c:pt idx="20">
                  <c:v>02-05-2019</c:v>
                </c:pt>
                <c:pt idx="21">
                  <c:v>03-05-2019</c:v>
                </c:pt>
                <c:pt idx="22">
                  <c:v>06-05-2019</c:v>
                </c:pt>
                <c:pt idx="23">
                  <c:v>07-05-2019</c:v>
                </c:pt>
                <c:pt idx="24">
                  <c:v>08-05-2019</c:v>
                </c:pt>
                <c:pt idx="25">
                  <c:v>09-05-2019</c:v>
                </c:pt>
                <c:pt idx="26">
                  <c:v>10-05-2019</c:v>
                </c:pt>
                <c:pt idx="27">
                  <c:v>13-05-2019</c:v>
                </c:pt>
                <c:pt idx="28">
                  <c:v>14-05-2019</c:v>
                </c:pt>
                <c:pt idx="29">
                  <c:v>15-05-2019</c:v>
                </c:pt>
                <c:pt idx="30">
                  <c:v>16-05-2019</c:v>
                </c:pt>
                <c:pt idx="31">
                  <c:v>17-05-2019</c:v>
                </c:pt>
                <c:pt idx="32">
                  <c:v>20-05-2019</c:v>
                </c:pt>
                <c:pt idx="33">
                  <c:v>21-05-2019</c:v>
                </c:pt>
                <c:pt idx="34">
                  <c:v>22-05-2019</c:v>
                </c:pt>
                <c:pt idx="35">
                  <c:v>23-05-2019</c:v>
                </c:pt>
                <c:pt idx="36">
                  <c:v>24-05-2019</c:v>
                </c:pt>
                <c:pt idx="37">
                  <c:v>27-05-2019</c:v>
                </c:pt>
                <c:pt idx="38">
                  <c:v>28-05-2019</c:v>
                </c:pt>
                <c:pt idx="39">
                  <c:v>29-05-2019</c:v>
                </c:pt>
                <c:pt idx="40">
                  <c:v>30-05-2019</c:v>
                </c:pt>
                <c:pt idx="41">
                  <c:v>31-05-2019</c:v>
                </c:pt>
                <c:pt idx="42">
                  <c:v>03-06-2019</c:v>
                </c:pt>
                <c:pt idx="43">
                  <c:v>04-06-2019</c:v>
                </c:pt>
                <c:pt idx="44">
                  <c:v>06-06-2019</c:v>
                </c:pt>
                <c:pt idx="45">
                  <c:v>07-06-2019</c:v>
                </c:pt>
                <c:pt idx="46">
                  <c:v>10-06-2019</c:v>
                </c:pt>
                <c:pt idx="47">
                  <c:v>11-06-2019</c:v>
                </c:pt>
                <c:pt idx="48">
                  <c:v>12-06-2019</c:v>
                </c:pt>
                <c:pt idx="49">
                  <c:v>13-06-2019</c:v>
                </c:pt>
                <c:pt idx="50">
                  <c:v>14-06-2019</c:v>
                </c:pt>
                <c:pt idx="51">
                  <c:v>17-06-2019</c:v>
                </c:pt>
                <c:pt idx="52">
                  <c:v>18-06-2019</c:v>
                </c:pt>
                <c:pt idx="53">
                  <c:v>19-06-2019</c:v>
                </c:pt>
                <c:pt idx="54">
                  <c:v>20-06-2019</c:v>
                </c:pt>
                <c:pt idx="55">
                  <c:v>21-06-2019</c:v>
                </c:pt>
                <c:pt idx="56">
                  <c:v>24-06-2019</c:v>
                </c:pt>
                <c:pt idx="57">
                  <c:v>25-06-2019</c:v>
                </c:pt>
                <c:pt idx="58">
                  <c:v>26-06-2019</c:v>
                </c:pt>
                <c:pt idx="59">
                  <c:v>27-06-2019</c:v>
                </c:pt>
                <c:pt idx="60">
                  <c:v>28-06-2019</c:v>
                </c:pt>
                <c:pt idx="61">
                  <c:v>01-07-2019</c:v>
                </c:pt>
                <c:pt idx="62">
                  <c:v>02-07-2019</c:v>
                </c:pt>
                <c:pt idx="63">
                  <c:v>03-07-2019</c:v>
                </c:pt>
                <c:pt idx="64">
                  <c:v>04-07-2019</c:v>
                </c:pt>
                <c:pt idx="65">
                  <c:v>05-07-2019</c:v>
                </c:pt>
                <c:pt idx="66">
                  <c:v>08-07-2019</c:v>
                </c:pt>
                <c:pt idx="67">
                  <c:v>09-07-2019</c:v>
                </c:pt>
                <c:pt idx="68">
                  <c:v>10-07-2019</c:v>
                </c:pt>
                <c:pt idx="69">
                  <c:v>11-07-2019</c:v>
                </c:pt>
                <c:pt idx="70">
                  <c:v>12-07-2019</c:v>
                </c:pt>
                <c:pt idx="71">
                  <c:v>15-07-2019</c:v>
                </c:pt>
                <c:pt idx="72">
                  <c:v>16-07-2019</c:v>
                </c:pt>
                <c:pt idx="73">
                  <c:v>17-07-2019</c:v>
                </c:pt>
                <c:pt idx="74">
                  <c:v>18-07-2019</c:v>
                </c:pt>
                <c:pt idx="75">
                  <c:v>19-07-2019</c:v>
                </c:pt>
                <c:pt idx="76">
                  <c:v>22-07-2019</c:v>
                </c:pt>
                <c:pt idx="77">
                  <c:v>23-07-2019</c:v>
                </c:pt>
                <c:pt idx="78">
                  <c:v>24-07-2019</c:v>
                </c:pt>
                <c:pt idx="79">
                  <c:v>25-07-2019</c:v>
                </c:pt>
                <c:pt idx="80">
                  <c:v>26-07-2019</c:v>
                </c:pt>
                <c:pt idx="81">
                  <c:v>29-07-2019</c:v>
                </c:pt>
                <c:pt idx="82">
                  <c:v>30-07-2019</c:v>
                </c:pt>
                <c:pt idx="83">
                  <c:v>31-07-2019</c:v>
                </c:pt>
                <c:pt idx="84">
                  <c:v>01-08-2019</c:v>
                </c:pt>
                <c:pt idx="85">
                  <c:v>02-08-2019</c:v>
                </c:pt>
                <c:pt idx="86">
                  <c:v>05-08-2019</c:v>
                </c:pt>
                <c:pt idx="87">
                  <c:v>06-08-2019</c:v>
                </c:pt>
                <c:pt idx="88">
                  <c:v>07-08-2019</c:v>
                </c:pt>
                <c:pt idx="89">
                  <c:v>08-08-2019</c:v>
                </c:pt>
                <c:pt idx="90">
                  <c:v>09-08-2019</c:v>
                </c:pt>
                <c:pt idx="91">
                  <c:v>13-08-2019</c:v>
                </c:pt>
                <c:pt idx="92">
                  <c:v>14-08-2019</c:v>
                </c:pt>
                <c:pt idx="93">
                  <c:v>16-08-2019</c:v>
                </c:pt>
                <c:pt idx="94">
                  <c:v>19-08-2019</c:v>
                </c:pt>
                <c:pt idx="95">
                  <c:v>20-08-2019</c:v>
                </c:pt>
                <c:pt idx="96">
                  <c:v>21-08-2019</c:v>
                </c:pt>
                <c:pt idx="97">
                  <c:v>22-08-2019</c:v>
                </c:pt>
                <c:pt idx="98">
                  <c:v>23-08-2019</c:v>
                </c:pt>
                <c:pt idx="99">
                  <c:v>26-08-2019</c:v>
                </c:pt>
                <c:pt idx="100">
                  <c:v>27-08-2019</c:v>
                </c:pt>
                <c:pt idx="101">
                  <c:v>28-08-2019</c:v>
                </c:pt>
                <c:pt idx="102">
                  <c:v>29-08-2019</c:v>
                </c:pt>
                <c:pt idx="103">
                  <c:v>30-08-2019</c:v>
                </c:pt>
                <c:pt idx="104">
                  <c:v>03-09-2019</c:v>
                </c:pt>
                <c:pt idx="105">
                  <c:v>04-09-2019</c:v>
                </c:pt>
                <c:pt idx="106">
                  <c:v>05-09-2019</c:v>
                </c:pt>
                <c:pt idx="107">
                  <c:v>06-09-2019</c:v>
                </c:pt>
                <c:pt idx="108">
                  <c:v>09-09-2019</c:v>
                </c:pt>
                <c:pt idx="109">
                  <c:v>11-09-2019</c:v>
                </c:pt>
                <c:pt idx="110">
                  <c:v>12-09-2019</c:v>
                </c:pt>
                <c:pt idx="111">
                  <c:v>13-09-2019</c:v>
                </c:pt>
                <c:pt idx="112">
                  <c:v>16-09-2019</c:v>
                </c:pt>
                <c:pt idx="113">
                  <c:v>17-09-2019</c:v>
                </c:pt>
                <c:pt idx="114">
                  <c:v>18-09-2019</c:v>
                </c:pt>
                <c:pt idx="115">
                  <c:v>19-09-2019</c:v>
                </c:pt>
                <c:pt idx="116">
                  <c:v>20-09-2019</c:v>
                </c:pt>
                <c:pt idx="117">
                  <c:v>23-09-2019</c:v>
                </c:pt>
                <c:pt idx="118">
                  <c:v>24-09-2019</c:v>
                </c:pt>
                <c:pt idx="119">
                  <c:v>25-09-2019</c:v>
                </c:pt>
                <c:pt idx="120">
                  <c:v>26-09-2019</c:v>
                </c:pt>
                <c:pt idx="121">
                  <c:v>27-09-2019</c:v>
                </c:pt>
                <c:pt idx="122">
                  <c:v>30-09-2019</c:v>
                </c:pt>
                <c:pt idx="123">
                  <c:v>01-10-2019</c:v>
                </c:pt>
                <c:pt idx="124">
                  <c:v>03-10-2019</c:v>
                </c:pt>
                <c:pt idx="125">
                  <c:v>04-10-2019</c:v>
                </c:pt>
                <c:pt idx="126">
                  <c:v>07-10-2019</c:v>
                </c:pt>
                <c:pt idx="127">
                  <c:v>09-10-2019</c:v>
                </c:pt>
                <c:pt idx="128">
                  <c:v>10-10-2019</c:v>
                </c:pt>
                <c:pt idx="129">
                  <c:v>11-10-2019</c:v>
                </c:pt>
                <c:pt idx="130">
                  <c:v>14-10-2019</c:v>
                </c:pt>
                <c:pt idx="131">
                  <c:v>15-10-2019</c:v>
                </c:pt>
                <c:pt idx="132">
                  <c:v>16-10-2019</c:v>
                </c:pt>
                <c:pt idx="133">
                  <c:v>17-10-2019</c:v>
                </c:pt>
                <c:pt idx="134">
                  <c:v>18-10-2019</c:v>
                </c:pt>
                <c:pt idx="135">
                  <c:v>22-10-2019</c:v>
                </c:pt>
                <c:pt idx="136">
                  <c:v>23-10-2019</c:v>
                </c:pt>
                <c:pt idx="137">
                  <c:v>24-10-2019</c:v>
                </c:pt>
                <c:pt idx="138">
                  <c:v>25-10-2019</c:v>
                </c:pt>
                <c:pt idx="139">
                  <c:v>29-10-2019</c:v>
                </c:pt>
                <c:pt idx="140">
                  <c:v>30-10-2019</c:v>
                </c:pt>
                <c:pt idx="141">
                  <c:v>31-10-2019</c:v>
                </c:pt>
                <c:pt idx="142">
                  <c:v>01-11-2019</c:v>
                </c:pt>
                <c:pt idx="143">
                  <c:v>04-11-2019</c:v>
                </c:pt>
                <c:pt idx="144">
                  <c:v>05-11-2019</c:v>
                </c:pt>
                <c:pt idx="145">
                  <c:v>06-11-2019</c:v>
                </c:pt>
                <c:pt idx="146">
                  <c:v>07-11-2019</c:v>
                </c:pt>
                <c:pt idx="147">
                  <c:v>08-11-2019</c:v>
                </c:pt>
                <c:pt idx="148">
                  <c:v>11-11-2019</c:v>
                </c:pt>
                <c:pt idx="149">
                  <c:v>13-11-2019</c:v>
                </c:pt>
                <c:pt idx="150">
                  <c:v>14-11-2019</c:v>
                </c:pt>
                <c:pt idx="151">
                  <c:v>15-11-2019</c:v>
                </c:pt>
                <c:pt idx="152">
                  <c:v>18-11-2019</c:v>
                </c:pt>
                <c:pt idx="153">
                  <c:v>19-11-2019</c:v>
                </c:pt>
                <c:pt idx="154">
                  <c:v>20-11-2019</c:v>
                </c:pt>
                <c:pt idx="155">
                  <c:v>21-11-2019</c:v>
                </c:pt>
                <c:pt idx="156">
                  <c:v>22-11-2019</c:v>
                </c:pt>
                <c:pt idx="157">
                  <c:v>25-11-2019</c:v>
                </c:pt>
                <c:pt idx="158">
                  <c:v>26-11-2019</c:v>
                </c:pt>
                <c:pt idx="159">
                  <c:v>27-11-2019</c:v>
                </c:pt>
                <c:pt idx="160">
                  <c:v>28-11-2019</c:v>
                </c:pt>
                <c:pt idx="161">
                  <c:v>29-11-2019</c:v>
                </c:pt>
                <c:pt idx="162">
                  <c:v>02-12-2019</c:v>
                </c:pt>
                <c:pt idx="163">
                  <c:v>03-12-2019</c:v>
                </c:pt>
                <c:pt idx="164">
                  <c:v>04-12-2019</c:v>
                </c:pt>
                <c:pt idx="165">
                  <c:v>05-12-2019</c:v>
                </c:pt>
                <c:pt idx="166">
                  <c:v>06-12-2019</c:v>
                </c:pt>
                <c:pt idx="167">
                  <c:v>09-12-2019</c:v>
                </c:pt>
                <c:pt idx="168">
                  <c:v>10-12-2019</c:v>
                </c:pt>
                <c:pt idx="169">
                  <c:v>11-12-2019</c:v>
                </c:pt>
                <c:pt idx="170">
                  <c:v>12-12-2019</c:v>
                </c:pt>
                <c:pt idx="171">
                  <c:v>13-12-2019</c:v>
                </c:pt>
                <c:pt idx="172">
                  <c:v>16-12-2019</c:v>
                </c:pt>
                <c:pt idx="173">
                  <c:v>17-12-2019</c:v>
                </c:pt>
                <c:pt idx="174">
                  <c:v>18-12-2019</c:v>
                </c:pt>
                <c:pt idx="175">
                  <c:v>19-12-2019</c:v>
                </c:pt>
                <c:pt idx="176">
                  <c:v>20-12-2019</c:v>
                </c:pt>
                <c:pt idx="177">
                  <c:v>23-12-2019</c:v>
                </c:pt>
                <c:pt idx="178">
                  <c:v>24-12-2019</c:v>
                </c:pt>
                <c:pt idx="179">
                  <c:v>26-12-2019</c:v>
                </c:pt>
                <c:pt idx="180">
                  <c:v>27-12-2019</c:v>
                </c:pt>
                <c:pt idx="181">
                  <c:v>30-12-2019</c:v>
                </c:pt>
                <c:pt idx="182">
                  <c:v>31-12-2019</c:v>
                </c:pt>
                <c:pt idx="183">
                  <c:v>01-01-2020</c:v>
                </c:pt>
                <c:pt idx="184">
                  <c:v>02-01-2020</c:v>
                </c:pt>
                <c:pt idx="185">
                  <c:v>03-01-2020</c:v>
                </c:pt>
                <c:pt idx="186">
                  <c:v>06-01-2020</c:v>
                </c:pt>
                <c:pt idx="187">
                  <c:v>07-01-2020</c:v>
                </c:pt>
                <c:pt idx="188">
                  <c:v>08-01-2020</c:v>
                </c:pt>
                <c:pt idx="189">
                  <c:v>09-01-2020</c:v>
                </c:pt>
                <c:pt idx="190">
                  <c:v>10-01-2020</c:v>
                </c:pt>
                <c:pt idx="191">
                  <c:v>13-01-2020</c:v>
                </c:pt>
                <c:pt idx="192">
                  <c:v>14-01-2020</c:v>
                </c:pt>
                <c:pt idx="193">
                  <c:v>15-01-2020</c:v>
                </c:pt>
                <c:pt idx="194">
                  <c:v>16-01-2020</c:v>
                </c:pt>
                <c:pt idx="195">
                  <c:v>17-01-2020</c:v>
                </c:pt>
                <c:pt idx="196">
                  <c:v>20-01-2020</c:v>
                </c:pt>
                <c:pt idx="197">
                  <c:v>21-01-2020</c:v>
                </c:pt>
                <c:pt idx="198">
                  <c:v>22-01-2020</c:v>
                </c:pt>
                <c:pt idx="199">
                  <c:v>23-01-2020</c:v>
                </c:pt>
                <c:pt idx="200">
                  <c:v>24-01-2020</c:v>
                </c:pt>
                <c:pt idx="201">
                  <c:v>27-01-2020</c:v>
                </c:pt>
                <c:pt idx="202">
                  <c:v>28-01-2020</c:v>
                </c:pt>
                <c:pt idx="203">
                  <c:v>29-01-2020</c:v>
                </c:pt>
                <c:pt idx="204">
                  <c:v>30-01-2020</c:v>
                </c:pt>
                <c:pt idx="205">
                  <c:v>31-01-2020</c:v>
                </c:pt>
                <c:pt idx="206">
                  <c:v>01-02-2020</c:v>
                </c:pt>
                <c:pt idx="207">
                  <c:v>03-02-2020</c:v>
                </c:pt>
                <c:pt idx="208">
                  <c:v>04-02-2020</c:v>
                </c:pt>
                <c:pt idx="209">
                  <c:v>05-02-2020</c:v>
                </c:pt>
                <c:pt idx="210">
                  <c:v>06-02-2020</c:v>
                </c:pt>
                <c:pt idx="211">
                  <c:v>07-02-2020</c:v>
                </c:pt>
                <c:pt idx="212">
                  <c:v>10-02-2020</c:v>
                </c:pt>
                <c:pt idx="213">
                  <c:v>11-02-2020</c:v>
                </c:pt>
                <c:pt idx="214">
                  <c:v>12-02-2020</c:v>
                </c:pt>
                <c:pt idx="215">
                  <c:v>13-02-2020</c:v>
                </c:pt>
                <c:pt idx="216">
                  <c:v>14-02-2020</c:v>
                </c:pt>
                <c:pt idx="217">
                  <c:v>17-02-2020</c:v>
                </c:pt>
                <c:pt idx="218">
                  <c:v>18-02-2020</c:v>
                </c:pt>
                <c:pt idx="219">
                  <c:v>19-02-2020</c:v>
                </c:pt>
                <c:pt idx="220">
                  <c:v>20-02-2020</c:v>
                </c:pt>
                <c:pt idx="221">
                  <c:v>24-02-2020</c:v>
                </c:pt>
                <c:pt idx="222">
                  <c:v>25-02-2020</c:v>
                </c:pt>
                <c:pt idx="223">
                  <c:v>26-02-2020</c:v>
                </c:pt>
                <c:pt idx="224">
                  <c:v>27-02-2020</c:v>
                </c:pt>
                <c:pt idx="225">
                  <c:v>28-02-2020</c:v>
                </c:pt>
                <c:pt idx="226">
                  <c:v>02-03-2020</c:v>
                </c:pt>
                <c:pt idx="227">
                  <c:v>03-03-2020</c:v>
                </c:pt>
                <c:pt idx="228">
                  <c:v>04-03-2020</c:v>
                </c:pt>
                <c:pt idx="229">
                  <c:v>05-03-2020</c:v>
                </c:pt>
                <c:pt idx="230">
                  <c:v>06-03-2020</c:v>
                </c:pt>
                <c:pt idx="231">
                  <c:v>09-03-2020</c:v>
                </c:pt>
                <c:pt idx="232">
                  <c:v>11-03-2020</c:v>
                </c:pt>
                <c:pt idx="233">
                  <c:v>12-03-2020</c:v>
                </c:pt>
                <c:pt idx="234">
                  <c:v>13-03-2020</c:v>
                </c:pt>
                <c:pt idx="235">
                  <c:v>16-03-2020</c:v>
                </c:pt>
                <c:pt idx="236">
                  <c:v>17-03-2020</c:v>
                </c:pt>
                <c:pt idx="237">
                  <c:v>18-03-2020</c:v>
                </c:pt>
                <c:pt idx="238">
                  <c:v>19-03-2020</c:v>
                </c:pt>
                <c:pt idx="239">
                  <c:v>20-03-2020</c:v>
                </c:pt>
                <c:pt idx="240">
                  <c:v>23-03-2020</c:v>
                </c:pt>
                <c:pt idx="241">
                  <c:v>24-03-2020</c:v>
                </c:pt>
                <c:pt idx="242">
                  <c:v>25-03-2020</c:v>
                </c:pt>
                <c:pt idx="243">
                  <c:v>26-03-2020</c:v>
                </c:pt>
                <c:pt idx="244">
                  <c:v>27-03-2020</c:v>
                </c:pt>
                <c:pt idx="245">
                  <c:v>30-03-2020</c:v>
                </c:pt>
                <c:pt idx="246">
                  <c:v>31-03-2020</c:v>
                </c:pt>
              </c:strCache>
            </c:strRef>
          </c:xVal>
          <c:yVal>
            <c:numRef>
              <c:f>'Supporting Document 3'!$AK$5:$AK$251</c:f>
              <c:numCache>
                <c:formatCode>0.00%</c:formatCode>
                <c:ptCount val="247"/>
                <c:pt idx="0" formatCode="General">
                  <c:v>0</c:v>
                </c:pt>
                <c:pt idx="1">
                  <c:v>0</c:v>
                </c:pt>
                <c:pt idx="2">
                  <c:v>9.3272687673802146E-3</c:v>
                </c:pt>
                <c:pt idx="3">
                  <c:v>-1.5917790398037868E-3</c:v>
                </c:pt>
                <c:pt idx="4">
                  <c:v>-1.3666020378438892E-2</c:v>
                </c:pt>
                <c:pt idx="5">
                  <c:v>1.1321198109852215E-2</c:v>
                </c:pt>
                <c:pt idx="6">
                  <c:v>6.6067744558988561E-3</c:v>
                </c:pt>
                <c:pt idx="7">
                  <c:v>5.8240918378487105E-3</c:v>
                </c:pt>
                <c:pt idx="8">
                  <c:v>-7.5953999603017852E-3</c:v>
                </c:pt>
                <c:pt idx="9">
                  <c:v>-7.7754130688192369E-3</c:v>
                </c:pt>
                <c:pt idx="10">
                  <c:v>2.2897998393676122E-3</c:v>
                </c:pt>
                <c:pt idx="11">
                  <c:v>1.2733249115397527E-2</c:v>
                </c:pt>
                <c:pt idx="12">
                  <c:v>-1.7872990064355943E-3</c:v>
                </c:pt>
                <c:pt idx="13">
                  <c:v>-3.4815261518572616E-4</c:v>
                </c:pt>
                <c:pt idx="14">
                  <c:v>4.4342726362467388E-3</c:v>
                </c:pt>
                <c:pt idx="15">
                  <c:v>9.7210010773585154E-4</c:v>
                </c:pt>
                <c:pt idx="16">
                  <c:v>1.2621935755243952E-2</c:v>
                </c:pt>
                <c:pt idx="17">
                  <c:v>-1.0720601575410216E-3</c:v>
                </c:pt>
                <c:pt idx="18">
                  <c:v>9.2736412112910394E-3</c:v>
                </c:pt>
                <c:pt idx="19">
                  <c:v>1.2175504182205366E-2</c:v>
                </c:pt>
                <c:pt idx="20">
                  <c:v>-1.8060028493780522E-2</c:v>
                </c:pt>
                <c:pt idx="21">
                  <c:v>-1.8943896803769844E-2</c:v>
                </c:pt>
                <c:pt idx="22">
                  <c:v>1.1433578057471472E-3</c:v>
                </c:pt>
                <c:pt idx="23">
                  <c:v>1.5144603028298675E-3</c:v>
                </c:pt>
                <c:pt idx="24">
                  <c:v>-4.5953860217219367E-3</c:v>
                </c:pt>
                <c:pt idx="25">
                  <c:v>4.4360462220451868E-3</c:v>
                </c:pt>
                <c:pt idx="26">
                  <c:v>-1.1358811369348909E-2</c:v>
                </c:pt>
                <c:pt idx="27">
                  <c:v>3.5737573356064978E-4</c:v>
                </c:pt>
                <c:pt idx="28">
                  <c:v>-1.2068090227071782E-2</c:v>
                </c:pt>
                <c:pt idx="29">
                  <c:v>8.913419295490943E-4</c:v>
                </c:pt>
                <c:pt idx="30">
                  <c:v>9.9639977688759096E-3</c:v>
                </c:pt>
                <c:pt idx="31">
                  <c:v>-5.6859545625705943E-3</c:v>
                </c:pt>
                <c:pt idx="32">
                  <c:v>7.8770970877464208E-3</c:v>
                </c:pt>
                <c:pt idx="33">
                  <c:v>-1.2603173807943291E-2</c:v>
                </c:pt>
                <c:pt idx="34">
                  <c:v>-6.3931197853739352E-3</c:v>
                </c:pt>
                <c:pt idx="35">
                  <c:v>-8.1257998934006759E-3</c:v>
                </c:pt>
                <c:pt idx="36">
                  <c:v>1.9949996299597483E-3</c:v>
                </c:pt>
                <c:pt idx="37">
                  <c:v>-8.4779236794196855E-4</c:v>
                </c:pt>
                <c:pt idx="38">
                  <c:v>1.3203356763827667E-2</c:v>
                </c:pt>
                <c:pt idx="39">
                  <c:v>6.5695769268592219E-3</c:v>
                </c:pt>
                <c:pt idx="40">
                  <c:v>8.3041296893908711E-3</c:v>
                </c:pt>
                <c:pt idx="41">
                  <c:v>1.020794069017672E-2</c:v>
                </c:pt>
                <c:pt idx="42">
                  <c:v>1.2369551967278625E-2</c:v>
                </c:pt>
                <c:pt idx="43">
                  <c:v>-1.5607666001448472E-2</c:v>
                </c:pt>
                <c:pt idx="44">
                  <c:v>-5.78074162382336E-3</c:v>
                </c:pt>
                <c:pt idx="45">
                  <c:v>6.1047582765534347E-3</c:v>
                </c:pt>
                <c:pt idx="46">
                  <c:v>1.5676744352057792E-2</c:v>
                </c:pt>
                <c:pt idx="47">
                  <c:v>5.2376179533564216E-3</c:v>
                </c:pt>
                <c:pt idx="48">
                  <c:v>-1.3466601005586165E-3</c:v>
                </c:pt>
                <c:pt idx="49">
                  <c:v>-6.6571492059820381E-3</c:v>
                </c:pt>
                <c:pt idx="50">
                  <c:v>-2.9663042545627905E-3</c:v>
                </c:pt>
                <c:pt idx="51">
                  <c:v>-2.4587846227609456E-3</c:v>
                </c:pt>
                <c:pt idx="52">
                  <c:v>5.8108724319394511E-3</c:v>
                </c:pt>
                <c:pt idx="53">
                  <c:v>-2.4383519681421273E-3</c:v>
                </c:pt>
                <c:pt idx="54">
                  <c:v>2.1034594999600476E-3</c:v>
                </c:pt>
                <c:pt idx="55">
                  <c:v>-7.8170246277644573E-3</c:v>
                </c:pt>
                <c:pt idx="56">
                  <c:v>-1.2353762338324081E-4</c:v>
                </c:pt>
                <c:pt idx="57">
                  <c:v>1.6710527941485864E-3</c:v>
                </c:pt>
                <c:pt idx="58">
                  <c:v>-6.9505903684676795E-3</c:v>
                </c:pt>
                <c:pt idx="59">
                  <c:v>-6.8284503237225902E-3</c:v>
                </c:pt>
                <c:pt idx="60">
                  <c:v>-3.4611488387797928E-3</c:v>
                </c:pt>
                <c:pt idx="61">
                  <c:v>-1.2392973340988878E-3</c:v>
                </c:pt>
                <c:pt idx="62">
                  <c:v>9.8889845256868725E-3</c:v>
                </c:pt>
                <c:pt idx="63">
                  <c:v>-9.1109300054125208E-3</c:v>
                </c:pt>
                <c:pt idx="64">
                  <c:v>9.2606253904370384E-4</c:v>
                </c:pt>
                <c:pt idx="65">
                  <c:v>-2.4610472701726227E-2</c:v>
                </c:pt>
                <c:pt idx="66">
                  <c:v>-1.1192890055015892E-2</c:v>
                </c:pt>
                <c:pt idx="67">
                  <c:v>-7.901925078043659E-3</c:v>
                </c:pt>
                <c:pt idx="68">
                  <c:v>-5.6311252417319269E-3</c:v>
                </c:pt>
                <c:pt idx="69">
                  <c:v>3.0128027636036059E-3</c:v>
                </c:pt>
                <c:pt idx="70">
                  <c:v>8.6103205536902649E-4</c:v>
                </c:pt>
                <c:pt idx="71">
                  <c:v>2.8543940528258149E-2</c:v>
                </c:pt>
                <c:pt idx="72">
                  <c:v>-5.2100459390691523E-3</c:v>
                </c:pt>
                <c:pt idx="73">
                  <c:v>6.1326855129344438E-3</c:v>
                </c:pt>
                <c:pt idx="74">
                  <c:v>-1.1323041592242955E-2</c:v>
                </c:pt>
                <c:pt idx="75">
                  <c:v>-7.4103945543116945E-3</c:v>
                </c:pt>
                <c:pt idx="76">
                  <c:v>4.1992635037848558E-3</c:v>
                </c:pt>
                <c:pt idx="77">
                  <c:v>2.9226611428478932E-3</c:v>
                </c:pt>
                <c:pt idx="78">
                  <c:v>-7.270837905172467E-3</c:v>
                </c:pt>
                <c:pt idx="79">
                  <c:v>6.1050338897647993E-3</c:v>
                </c:pt>
                <c:pt idx="80">
                  <c:v>-8.181122028608101E-3</c:v>
                </c:pt>
                <c:pt idx="81">
                  <c:v>3.4401764393523493E-3</c:v>
                </c:pt>
                <c:pt idx="82">
                  <c:v>6.5450932903052816E-3</c:v>
                </c:pt>
                <c:pt idx="83">
                  <c:v>7.6475730002936171E-3</c:v>
                </c:pt>
                <c:pt idx="84">
                  <c:v>-1.8444066017080485E-2</c:v>
                </c:pt>
                <c:pt idx="85">
                  <c:v>5.8700373725713018E-3</c:v>
                </c:pt>
                <c:pt idx="86">
                  <c:v>6.2540120995193682E-3</c:v>
                </c:pt>
                <c:pt idx="87">
                  <c:v>-2.4164628782974429E-4</c:v>
                </c:pt>
                <c:pt idx="88">
                  <c:v>4.4183618222601861E-3</c:v>
                </c:pt>
                <c:pt idx="89">
                  <c:v>1.8263082071569903E-2</c:v>
                </c:pt>
                <c:pt idx="90">
                  <c:v>-2.9367372596964536E-3</c:v>
                </c:pt>
                <c:pt idx="91">
                  <c:v>-2.5089515117230898E-2</c:v>
                </c:pt>
                <c:pt idx="92">
                  <c:v>2.7132335779673777E-3</c:v>
                </c:pt>
                <c:pt idx="93">
                  <c:v>-6.5238826477006517E-3</c:v>
                </c:pt>
                <c:pt idx="94">
                  <c:v>3.2410586156514931E-3</c:v>
                </c:pt>
                <c:pt idx="95">
                  <c:v>1.1845489664388698E-2</c:v>
                </c:pt>
                <c:pt idx="96">
                  <c:v>-1.2565914955683377E-3</c:v>
                </c:pt>
                <c:pt idx="97">
                  <c:v>3.4567647634669019E-3</c:v>
                </c:pt>
                <c:pt idx="98">
                  <c:v>1.1809109518935434E-2</c:v>
                </c:pt>
                <c:pt idx="99">
                  <c:v>4.6533388971081724E-3</c:v>
                </c:pt>
                <c:pt idx="100">
                  <c:v>-1.3524058853884857E-2</c:v>
                </c:pt>
                <c:pt idx="101">
                  <c:v>1.3052381772597599E-2</c:v>
                </c:pt>
                <c:pt idx="102">
                  <c:v>2.9282300266375572E-4</c:v>
                </c:pt>
                <c:pt idx="103">
                  <c:v>7.92279290253739E-3</c:v>
                </c:pt>
                <c:pt idx="104">
                  <c:v>-1.5927147354219962E-3</c:v>
                </c:pt>
                <c:pt idx="105">
                  <c:v>2.9778103084785457E-3</c:v>
                </c:pt>
                <c:pt idx="106">
                  <c:v>-9.6678621549939336E-5</c:v>
                </c:pt>
                <c:pt idx="107">
                  <c:v>2.2456560590589092E-4</c:v>
                </c:pt>
                <c:pt idx="108">
                  <c:v>-7.1813677340493154E-3</c:v>
                </c:pt>
                <c:pt idx="109">
                  <c:v>-1.3668856866464796E-2</c:v>
                </c:pt>
                <c:pt idx="110">
                  <c:v>-7.5500897986218174E-3</c:v>
                </c:pt>
                <c:pt idx="111">
                  <c:v>8.9615452489051339E-3</c:v>
                </c:pt>
                <c:pt idx="112">
                  <c:v>1.2879303436388323E-3</c:v>
                </c:pt>
                <c:pt idx="113">
                  <c:v>-7.4635635181015125E-3</c:v>
                </c:pt>
                <c:pt idx="114">
                  <c:v>4.9053959355289667E-3</c:v>
                </c:pt>
                <c:pt idx="115">
                  <c:v>-1.1453736076880383E-2</c:v>
                </c:pt>
                <c:pt idx="116">
                  <c:v>-2.0196554023366176E-3</c:v>
                </c:pt>
                <c:pt idx="117">
                  <c:v>-2.9077986714952542E-2</c:v>
                </c:pt>
                <c:pt idx="118">
                  <c:v>1.9812973508458676E-2</c:v>
                </c:pt>
                <c:pt idx="119">
                  <c:v>2.6892849109927397E-3</c:v>
                </c:pt>
                <c:pt idx="120">
                  <c:v>-4.3563352167439451E-3</c:v>
                </c:pt>
                <c:pt idx="121">
                  <c:v>-4.9957878651333276E-3</c:v>
                </c:pt>
                <c:pt idx="122">
                  <c:v>1.9935811609041565E-2</c:v>
                </c:pt>
                <c:pt idx="123">
                  <c:v>-1.5437431427624548E-2</c:v>
                </c:pt>
                <c:pt idx="124">
                  <c:v>-1.4574925246318982E-3</c:v>
                </c:pt>
                <c:pt idx="125">
                  <c:v>4.0810449045847186E-3</c:v>
                </c:pt>
                <c:pt idx="126">
                  <c:v>-6.0983161998134916E-3</c:v>
                </c:pt>
                <c:pt idx="127">
                  <c:v>-7.7393542886189381E-3</c:v>
                </c:pt>
                <c:pt idx="128">
                  <c:v>-2.3101710319756164E-3</c:v>
                </c:pt>
                <c:pt idx="129">
                  <c:v>1.5112165259907995E-2</c:v>
                </c:pt>
                <c:pt idx="130">
                  <c:v>-2.8814964201567816E-3</c:v>
                </c:pt>
                <c:pt idx="131">
                  <c:v>-4.5392809805109291E-3</c:v>
                </c:pt>
                <c:pt idx="132">
                  <c:v>8.978590778780271E-3</c:v>
                </c:pt>
                <c:pt idx="133">
                  <c:v>-4.1088436260789951E-3</c:v>
                </c:pt>
                <c:pt idx="134">
                  <c:v>8.3890092200578081E-3</c:v>
                </c:pt>
                <c:pt idx="135">
                  <c:v>-4.6816698139531931E-2</c:v>
                </c:pt>
                <c:pt idx="136">
                  <c:v>9.8511435700354699E-3</c:v>
                </c:pt>
                <c:pt idx="137">
                  <c:v>-3.4955016904475444E-3</c:v>
                </c:pt>
                <c:pt idx="138">
                  <c:v>7.9389777762743918E-3</c:v>
                </c:pt>
                <c:pt idx="139">
                  <c:v>1.8964550955274939E-2</c:v>
                </c:pt>
                <c:pt idx="140">
                  <c:v>1.4112664181169077E-2</c:v>
                </c:pt>
                <c:pt idx="141">
                  <c:v>1.0636121242039165E-2</c:v>
                </c:pt>
                <c:pt idx="142">
                  <c:v>-5.6685990462356228E-3</c:v>
                </c:pt>
                <c:pt idx="143">
                  <c:v>7.7628109002532142E-3</c:v>
                </c:pt>
                <c:pt idx="144">
                  <c:v>-3.7104025963196063E-3</c:v>
                </c:pt>
                <c:pt idx="145">
                  <c:v>1.7929049889109372E-3</c:v>
                </c:pt>
                <c:pt idx="146">
                  <c:v>4.0549311432849233E-3</c:v>
                </c:pt>
                <c:pt idx="147">
                  <c:v>-1.5430992550113931E-2</c:v>
                </c:pt>
                <c:pt idx="148">
                  <c:v>-4.8591654586467303E-3</c:v>
                </c:pt>
                <c:pt idx="149">
                  <c:v>-4.4158329822222564E-3</c:v>
                </c:pt>
                <c:pt idx="150">
                  <c:v>9.6975582230764967E-3</c:v>
                </c:pt>
                <c:pt idx="151">
                  <c:v>-5.0751360571846815E-3</c:v>
                </c:pt>
                <c:pt idx="152">
                  <c:v>-1.0058358071015627E-3</c:v>
                </c:pt>
                <c:pt idx="153">
                  <c:v>6.2764583776009353E-4</c:v>
                </c:pt>
                <c:pt idx="154">
                  <c:v>8.9187414447056135E-4</c:v>
                </c:pt>
                <c:pt idx="155">
                  <c:v>-1.6026373339426137E-3</c:v>
                </c:pt>
                <c:pt idx="156">
                  <c:v>-1.9488098234923035E-2</c:v>
                </c:pt>
                <c:pt idx="157">
                  <c:v>6.9819083882929345E-3</c:v>
                </c:pt>
                <c:pt idx="158">
                  <c:v>-1.1817411228692953E-2</c:v>
                </c:pt>
                <c:pt idx="159">
                  <c:v>6.7014471775179718E-3</c:v>
                </c:pt>
                <c:pt idx="160">
                  <c:v>6.6335378091684216E-3</c:v>
                </c:pt>
                <c:pt idx="161">
                  <c:v>-8.1835495774312816E-3</c:v>
                </c:pt>
                <c:pt idx="162">
                  <c:v>-9.7379325979043418E-3</c:v>
                </c:pt>
                <c:pt idx="163">
                  <c:v>4.6290061944518346E-3</c:v>
                </c:pt>
                <c:pt idx="164">
                  <c:v>1.7050081262671046E-2</c:v>
                </c:pt>
                <c:pt idx="165">
                  <c:v>1.2675327756233035E-2</c:v>
                </c:pt>
                <c:pt idx="166">
                  <c:v>-5.0691394176020088E-3</c:v>
                </c:pt>
                <c:pt idx="167">
                  <c:v>-8.6627511511092603E-3</c:v>
                </c:pt>
                <c:pt idx="168">
                  <c:v>-1.3894432660493616E-2</c:v>
                </c:pt>
                <c:pt idx="169">
                  <c:v>1.2293806932034412E-2</c:v>
                </c:pt>
                <c:pt idx="170">
                  <c:v>-1.041948936901449E-2</c:v>
                </c:pt>
                <c:pt idx="171">
                  <c:v>1.5221086447622767E-2</c:v>
                </c:pt>
                <c:pt idx="172">
                  <c:v>9.7496472167126758E-3</c:v>
                </c:pt>
                <c:pt idx="173">
                  <c:v>1.8789803729945431E-2</c:v>
                </c:pt>
                <c:pt idx="174">
                  <c:v>4.7003450117188983E-3</c:v>
                </c:pt>
                <c:pt idx="175">
                  <c:v>6.5115065258281035E-3</c:v>
                </c:pt>
                <c:pt idx="176">
                  <c:v>1.9983621019479259E-3</c:v>
                </c:pt>
                <c:pt idx="177">
                  <c:v>1.3222212053987104E-3</c:v>
                </c:pt>
                <c:pt idx="178">
                  <c:v>-5.5025054363240233E-3</c:v>
                </c:pt>
                <c:pt idx="179">
                  <c:v>-4.5474135199199406E-3</c:v>
                </c:pt>
                <c:pt idx="180">
                  <c:v>4.7273572322199531E-3</c:v>
                </c:pt>
                <c:pt idx="181">
                  <c:v>-3.6120070719303232E-4</c:v>
                </c:pt>
                <c:pt idx="182">
                  <c:v>-7.7717908082408638E-3</c:v>
                </c:pt>
                <c:pt idx="183">
                  <c:v>4.4561856328741989E-3</c:v>
                </c:pt>
                <c:pt idx="184">
                  <c:v>-7.9505665573731399E-4</c:v>
                </c:pt>
                <c:pt idx="185">
                  <c:v>1.4446534454936932E-2</c:v>
                </c:pt>
                <c:pt idx="186">
                  <c:v>-3.5641228367406796E-3</c:v>
                </c:pt>
                <c:pt idx="187">
                  <c:v>9.697855136714395E-4</c:v>
                </c:pt>
                <c:pt idx="188">
                  <c:v>3.6646283154662118E-3</c:v>
                </c:pt>
                <c:pt idx="189">
                  <c:v>-1.7739109722348934E-3</c:v>
                </c:pt>
                <c:pt idx="190">
                  <c:v>2.1820830573024974E-3</c:v>
                </c:pt>
                <c:pt idx="191">
                  <c:v>1.6666771095056987E-2</c:v>
                </c:pt>
                <c:pt idx="192">
                  <c:v>8.4093948563717102E-3</c:v>
                </c:pt>
                <c:pt idx="193">
                  <c:v>-9.4729669026760721E-4</c:v>
                </c:pt>
                <c:pt idx="194">
                  <c:v>2.1288505124839041E-3</c:v>
                </c:pt>
                <c:pt idx="195">
                  <c:v>-1.5291499940481845E-3</c:v>
                </c:pt>
                <c:pt idx="196">
                  <c:v>-9.1369844588728988E-3</c:v>
                </c:pt>
                <c:pt idx="197">
                  <c:v>-1.9713521501312226E-3</c:v>
                </c:pt>
                <c:pt idx="198">
                  <c:v>9.8515010633561939E-3</c:v>
                </c:pt>
                <c:pt idx="199">
                  <c:v>8.5616071455902887E-3</c:v>
                </c:pt>
                <c:pt idx="200">
                  <c:v>-1.0015539260921358E-4</c:v>
                </c:pt>
                <c:pt idx="201">
                  <c:v>-4.8079403863957593E-3</c:v>
                </c:pt>
                <c:pt idx="202">
                  <c:v>2.2081855363846881E-3</c:v>
                </c:pt>
                <c:pt idx="203">
                  <c:v>3.0158706005873892E-3</c:v>
                </c:pt>
                <c:pt idx="204">
                  <c:v>-9.1872834404373993E-3</c:v>
                </c:pt>
                <c:pt idx="205">
                  <c:v>-1.1253743592256171E-2</c:v>
                </c:pt>
                <c:pt idx="206">
                  <c:v>8.578958941783954E-3</c:v>
                </c:pt>
                <c:pt idx="207">
                  <c:v>-1.3680205617635943E-2</c:v>
                </c:pt>
                <c:pt idx="208">
                  <c:v>1.8116551161588834E-2</c:v>
                </c:pt>
                <c:pt idx="209">
                  <c:v>5.9752245296116335E-3</c:v>
                </c:pt>
                <c:pt idx="210">
                  <c:v>-4.7055819509925767E-3</c:v>
                </c:pt>
                <c:pt idx="211">
                  <c:v>6.0472233166273259E-3</c:v>
                </c:pt>
                <c:pt idx="212">
                  <c:v>-2.3193474254940005E-3</c:v>
                </c:pt>
                <c:pt idx="213">
                  <c:v>1.2384409640973093E-3</c:v>
                </c:pt>
                <c:pt idx="214">
                  <c:v>5.2150763115186294E-3</c:v>
                </c:pt>
                <c:pt idx="215">
                  <c:v>8.1599458220715793E-3</c:v>
                </c:pt>
                <c:pt idx="216">
                  <c:v>-1.8173039725785101E-3</c:v>
                </c:pt>
                <c:pt idx="217">
                  <c:v>2.9742680746869254E-4</c:v>
                </c:pt>
                <c:pt idx="218">
                  <c:v>6.0699075547974157E-3</c:v>
                </c:pt>
                <c:pt idx="219">
                  <c:v>1.4180162698709253E-3</c:v>
                </c:pt>
                <c:pt idx="220">
                  <c:v>-7.3393948427484812E-3</c:v>
                </c:pt>
                <c:pt idx="221">
                  <c:v>-1.1267673309548809E-2</c:v>
                </c:pt>
                <c:pt idx="222">
                  <c:v>6.1171925305860686E-3</c:v>
                </c:pt>
                <c:pt idx="223">
                  <c:v>-1.3901886792452856E-2</c:v>
                </c:pt>
                <c:pt idx="224">
                  <c:v>-1.2763091429533691E-2</c:v>
                </c:pt>
                <c:pt idx="225">
                  <c:v>-5.6491025688733321E-2</c:v>
                </c:pt>
                <c:pt idx="226">
                  <c:v>1.411297611574347E-2</c:v>
                </c:pt>
                <c:pt idx="227">
                  <c:v>1.9157162626842084E-2</c:v>
                </c:pt>
                <c:pt idx="228">
                  <c:v>8.9740002035207933E-3</c:v>
                </c:pt>
                <c:pt idx="229">
                  <c:v>4.4439401675466783E-4</c:v>
                </c:pt>
                <c:pt idx="230">
                  <c:v>-1.309592441726759E-2</c:v>
                </c:pt>
                <c:pt idx="231">
                  <c:v>-5.1623200434130379E-2</c:v>
                </c:pt>
                <c:pt idx="232">
                  <c:v>-1.1679647792984138E-2</c:v>
                </c:pt>
                <c:pt idx="233">
                  <c:v>-8.8312422521012901E-2</c:v>
                </c:pt>
                <c:pt idx="234">
                  <c:v>1.1524223282292967E-2</c:v>
                </c:pt>
                <c:pt idx="235">
                  <c:v>-8.034138162802551E-2</c:v>
                </c:pt>
                <c:pt idx="236">
                  <c:v>-2.827805820252427E-2</c:v>
                </c:pt>
                <c:pt idx="237">
                  <c:v>-2.8617476289852672E-2</c:v>
                </c:pt>
                <c:pt idx="238">
                  <c:v>-3.5139964264443102E-2</c:v>
                </c:pt>
                <c:pt idx="239">
                  <c:v>9.025132275132286E-2</c:v>
                </c:pt>
                <c:pt idx="240">
                  <c:v>-9.5754016880401527E-2</c:v>
                </c:pt>
                <c:pt idx="241">
                  <c:v>6.1312569322694799E-2</c:v>
                </c:pt>
                <c:pt idx="242">
                  <c:v>3.1040745719571383E-2</c:v>
                </c:pt>
                <c:pt idx="243">
                  <c:v>2.4707050807832642E-2</c:v>
                </c:pt>
                <c:pt idx="244">
                  <c:v>2.6723890360254021E-3</c:v>
                </c:pt>
                <c:pt idx="245">
                  <c:v>-1.99139158730538E-2</c:v>
                </c:pt>
                <c:pt idx="246">
                  <c:v>3.6111471896613345E-2</c:v>
                </c:pt>
              </c:numCache>
            </c:numRef>
          </c:yVal>
          <c:smooth val="0"/>
          <c:extLst>
            <c:ext xmlns:c16="http://schemas.microsoft.com/office/drawing/2014/chart" uri="{C3380CC4-5D6E-409C-BE32-E72D297353CC}">
              <c16:uniqueId val="{00000000-86A1-4B7F-80E0-16167F81E73A}"/>
            </c:ext>
          </c:extLst>
        </c:ser>
        <c:ser>
          <c:idx val="1"/>
          <c:order val="1"/>
          <c:tx>
            <c:strRef>
              <c:f>'Supporting Document 3'!$AL$4</c:f>
              <c:strCache>
                <c:ptCount val="1"/>
                <c:pt idx="0">
                  <c:v>Mphasis</c:v>
                </c:pt>
              </c:strCache>
            </c:strRef>
          </c:tx>
          <c:spPr>
            <a:ln w="19050" cap="rnd">
              <a:noFill/>
              <a:round/>
            </a:ln>
            <a:effectLst/>
          </c:spPr>
          <c:marker>
            <c:symbol val="circle"/>
            <c:size val="5"/>
            <c:spPr>
              <a:solidFill>
                <a:schemeClr val="accent2"/>
              </a:solidFill>
              <a:ln w="9525">
                <a:noFill/>
              </a:ln>
              <a:effectLst/>
            </c:spPr>
          </c:marker>
          <c:xVal>
            <c:strRef>
              <c:f>'Supporting Document 3'!$AJ$5:$AJ$251</c:f>
              <c:strCache>
                <c:ptCount val="247"/>
                <c:pt idx="0">
                  <c:v>Date</c:v>
                </c:pt>
                <c:pt idx="1">
                  <c:v>01-04-2019</c:v>
                </c:pt>
                <c:pt idx="2">
                  <c:v>02-04-2019</c:v>
                </c:pt>
                <c:pt idx="3">
                  <c:v>03-04-2019</c:v>
                </c:pt>
                <c:pt idx="4">
                  <c:v>04-04-2019</c:v>
                </c:pt>
                <c:pt idx="5">
                  <c:v>05-04-2019</c:v>
                </c:pt>
                <c:pt idx="6">
                  <c:v>08-04-2019</c:v>
                </c:pt>
                <c:pt idx="7">
                  <c:v>09-04-2019</c:v>
                </c:pt>
                <c:pt idx="8">
                  <c:v>10-04-2019</c:v>
                </c:pt>
                <c:pt idx="9">
                  <c:v>11-04-2019</c:v>
                </c:pt>
                <c:pt idx="10">
                  <c:v>12-04-2019</c:v>
                </c:pt>
                <c:pt idx="11">
                  <c:v>15-04-2019</c:v>
                </c:pt>
                <c:pt idx="12">
                  <c:v>16-04-2019</c:v>
                </c:pt>
                <c:pt idx="13">
                  <c:v>18-04-2019</c:v>
                </c:pt>
                <c:pt idx="14">
                  <c:v>22-04-2019</c:v>
                </c:pt>
                <c:pt idx="15">
                  <c:v>23-04-2019</c:v>
                </c:pt>
                <c:pt idx="16">
                  <c:v>24-04-2019</c:v>
                </c:pt>
                <c:pt idx="17">
                  <c:v>25-04-2019</c:v>
                </c:pt>
                <c:pt idx="18">
                  <c:v>26-04-2019</c:v>
                </c:pt>
                <c:pt idx="19">
                  <c:v>30-04-2019</c:v>
                </c:pt>
                <c:pt idx="20">
                  <c:v>02-05-2019</c:v>
                </c:pt>
                <c:pt idx="21">
                  <c:v>03-05-2019</c:v>
                </c:pt>
                <c:pt idx="22">
                  <c:v>06-05-2019</c:v>
                </c:pt>
                <c:pt idx="23">
                  <c:v>07-05-2019</c:v>
                </c:pt>
                <c:pt idx="24">
                  <c:v>08-05-2019</c:v>
                </c:pt>
                <c:pt idx="25">
                  <c:v>09-05-2019</c:v>
                </c:pt>
                <c:pt idx="26">
                  <c:v>10-05-2019</c:v>
                </c:pt>
                <c:pt idx="27">
                  <c:v>13-05-2019</c:v>
                </c:pt>
                <c:pt idx="28">
                  <c:v>14-05-2019</c:v>
                </c:pt>
                <c:pt idx="29">
                  <c:v>15-05-2019</c:v>
                </c:pt>
                <c:pt idx="30">
                  <c:v>16-05-2019</c:v>
                </c:pt>
                <c:pt idx="31">
                  <c:v>17-05-2019</c:v>
                </c:pt>
                <c:pt idx="32">
                  <c:v>20-05-2019</c:v>
                </c:pt>
                <c:pt idx="33">
                  <c:v>21-05-2019</c:v>
                </c:pt>
                <c:pt idx="34">
                  <c:v>22-05-2019</c:v>
                </c:pt>
                <c:pt idx="35">
                  <c:v>23-05-2019</c:v>
                </c:pt>
                <c:pt idx="36">
                  <c:v>24-05-2019</c:v>
                </c:pt>
                <c:pt idx="37">
                  <c:v>27-05-2019</c:v>
                </c:pt>
                <c:pt idx="38">
                  <c:v>28-05-2019</c:v>
                </c:pt>
                <c:pt idx="39">
                  <c:v>29-05-2019</c:v>
                </c:pt>
                <c:pt idx="40">
                  <c:v>30-05-2019</c:v>
                </c:pt>
                <c:pt idx="41">
                  <c:v>31-05-2019</c:v>
                </c:pt>
                <c:pt idx="42">
                  <c:v>03-06-2019</c:v>
                </c:pt>
                <c:pt idx="43">
                  <c:v>04-06-2019</c:v>
                </c:pt>
                <c:pt idx="44">
                  <c:v>06-06-2019</c:v>
                </c:pt>
                <c:pt idx="45">
                  <c:v>07-06-2019</c:v>
                </c:pt>
                <c:pt idx="46">
                  <c:v>10-06-2019</c:v>
                </c:pt>
                <c:pt idx="47">
                  <c:v>11-06-2019</c:v>
                </c:pt>
                <c:pt idx="48">
                  <c:v>12-06-2019</c:v>
                </c:pt>
                <c:pt idx="49">
                  <c:v>13-06-2019</c:v>
                </c:pt>
                <c:pt idx="50">
                  <c:v>14-06-2019</c:v>
                </c:pt>
                <c:pt idx="51">
                  <c:v>17-06-2019</c:v>
                </c:pt>
                <c:pt idx="52">
                  <c:v>18-06-2019</c:v>
                </c:pt>
                <c:pt idx="53">
                  <c:v>19-06-2019</c:v>
                </c:pt>
                <c:pt idx="54">
                  <c:v>20-06-2019</c:v>
                </c:pt>
                <c:pt idx="55">
                  <c:v>21-06-2019</c:v>
                </c:pt>
                <c:pt idx="56">
                  <c:v>24-06-2019</c:v>
                </c:pt>
                <c:pt idx="57">
                  <c:v>25-06-2019</c:v>
                </c:pt>
                <c:pt idx="58">
                  <c:v>26-06-2019</c:v>
                </c:pt>
                <c:pt idx="59">
                  <c:v>27-06-2019</c:v>
                </c:pt>
                <c:pt idx="60">
                  <c:v>28-06-2019</c:v>
                </c:pt>
                <c:pt idx="61">
                  <c:v>01-07-2019</c:v>
                </c:pt>
                <c:pt idx="62">
                  <c:v>02-07-2019</c:v>
                </c:pt>
                <c:pt idx="63">
                  <c:v>03-07-2019</c:v>
                </c:pt>
                <c:pt idx="64">
                  <c:v>04-07-2019</c:v>
                </c:pt>
                <c:pt idx="65">
                  <c:v>05-07-2019</c:v>
                </c:pt>
                <c:pt idx="66">
                  <c:v>08-07-2019</c:v>
                </c:pt>
                <c:pt idx="67">
                  <c:v>09-07-2019</c:v>
                </c:pt>
                <c:pt idx="68">
                  <c:v>10-07-2019</c:v>
                </c:pt>
                <c:pt idx="69">
                  <c:v>11-07-2019</c:v>
                </c:pt>
                <c:pt idx="70">
                  <c:v>12-07-2019</c:v>
                </c:pt>
                <c:pt idx="71">
                  <c:v>15-07-2019</c:v>
                </c:pt>
                <c:pt idx="72">
                  <c:v>16-07-2019</c:v>
                </c:pt>
                <c:pt idx="73">
                  <c:v>17-07-2019</c:v>
                </c:pt>
                <c:pt idx="74">
                  <c:v>18-07-2019</c:v>
                </c:pt>
                <c:pt idx="75">
                  <c:v>19-07-2019</c:v>
                </c:pt>
                <c:pt idx="76">
                  <c:v>22-07-2019</c:v>
                </c:pt>
                <c:pt idx="77">
                  <c:v>23-07-2019</c:v>
                </c:pt>
                <c:pt idx="78">
                  <c:v>24-07-2019</c:v>
                </c:pt>
                <c:pt idx="79">
                  <c:v>25-07-2019</c:v>
                </c:pt>
                <c:pt idx="80">
                  <c:v>26-07-2019</c:v>
                </c:pt>
                <c:pt idx="81">
                  <c:v>29-07-2019</c:v>
                </c:pt>
                <c:pt idx="82">
                  <c:v>30-07-2019</c:v>
                </c:pt>
                <c:pt idx="83">
                  <c:v>31-07-2019</c:v>
                </c:pt>
                <c:pt idx="84">
                  <c:v>01-08-2019</c:v>
                </c:pt>
                <c:pt idx="85">
                  <c:v>02-08-2019</c:v>
                </c:pt>
                <c:pt idx="86">
                  <c:v>05-08-2019</c:v>
                </c:pt>
                <c:pt idx="87">
                  <c:v>06-08-2019</c:v>
                </c:pt>
                <c:pt idx="88">
                  <c:v>07-08-2019</c:v>
                </c:pt>
                <c:pt idx="89">
                  <c:v>08-08-2019</c:v>
                </c:pt>
                <c:pt idx="90">
                  <c:v>09-08-2019</c:v>
                </c:pt>
                <c:pt idx="91">
                  <c:v>13-08-2019</c:v>
                </c:pt>
                <c:pt idx="92">
                  <c:v>14-08-2019</c:v>
                </c:pt>
                <c:pt idx="93">
                  <c:v>16-08-2019</c:v>
                </c:pt>
                <c:pt idx="94">
                  <c:v>19-08-2019</c:v>
                </c:pt>
                <c:pt idx="95">
                  <c:v>20-08-2019</c:v>
                </c:pt>
                <c:pt idx="96">
                  <c:v>21-08-2019</c:v>
                </c:pt>
                <c:pt idx="97">
                  <c:v>22-08-2019</c:v>
                </c:pt>
                <c:pt idx="98">
                  <c:v>23-08-2019</c:v>
                </c:pt>
                <c:pt idx="99">
                  <c:v>26-08-2019</c:v>
                </c:pt>
                <c:pt idx="100">
                  <c:v>27-08-2019</c:v>
                </c:pt>
                <c:pt idx="101">
                  <c:v>28-08-2019</c:v>
                </c:pt>
                <c:pt idx="102">
                  <c:v>29-08-2019</c:v>
                </c:pt>
                <c:pt idx="103">
                  <c:v>30-08-2019</c:v>
                </c:pt>
                <c:pt idx="104">
                  <c:v>03-09-2019</c:v>
                </c:pt>
                <c:pt idx="105">
                  <c:v>04-09-2019</c:v>
                </c:pt>
                <c:pt idx="106">
                  <c:v>05-09-2019</c:v>
                </c:pt>
                <c:pt idx="107">
                  <c:v>06-09-2019</c:v>
                </c:pt>
                <c:pt idx="108">
                  <c:v>09-09-2019</c:v>
                </c:pt>
                <c:pt idx="109">
                  <c:v>11-09-2019</c:v>
                </c:pt>
                <c:pt idx="110">
                  <c:v>12-09-2019</c:v>
                </c:pt>
                <c:pt idx="111">
                  <c:v>13-09-2019</c:v>
                </c:pt>
                <c:pt idx="112">
                  <c:v>16-09-2019</c:v>
                </c:pt>
                <c:pt idx="113">
                  <c:v>17-09-2019</c:v>
                </c:pt>
                <c:pt idx="114">
                  <c:v>18-09-2019</c:v>
                </c:pt>
                <c:pt idx="115">
                  <c:v>19-09-2019</c:v>
                </c:pt>
                <c:pt idx="116">
                  <c:v>20-09-2019</c:v>
                </c:pt>
                <c:pt idx="117">
                  <c:v>23-09-2019</c:v>
                </c:pt>
                <c:pt idx="118">
                  <c:v>24-09-2019</c:v>
                </c:pt>
                <c:pt idx="119">
                  <c:v>25-09-2019</c:v>
                </c:pt>
                <c:pt idx="120">
                  <c:v>26-09-2019</c:v>
                </c:pt>
                <c:pt idx="121">
                  <c:v>27-09-2019</c:v>
                </c:pt>
                <c:pt idx="122">
                  <c:v>30-09-2019</c:v>
                </c:pt>
                <c:pt idx="123">
                  <c:v>01-10-2019</c:v>
                </c:pt>
                <c:pt idx="124">
                  <c:v>03-10-2019</c:v>
                </c:pt>
                <c:pt idx="125">
                  <c:v>04-10-2019</c:v>
                </c:pt>
                <c:pt idx="126">
                  <c:v>07-10-2019</c:v>
                </c:pt>
                <c:pt idx="127">
                  <c:v>09-10-2019</c:v>
                </c:pt>
                <c:pt idx="128">
                  <c:v>10-10-2019</c:v>
                </c:pt>
                <c:pt idx="129">
                  <c:v>11-10-2019</c:v>
                </c:pt>
                <c:pt idx="130">
                  <c:v>14-10-2019</c:v>
                </c:pt>
                <c:pt idx="131">
                  <c:v>15-10-2019</c:v>
                </c:pt>
                <c:pt idx="132">
                  <c:v>16-10-2019</c:v>
                </c:pt>
                <c:pt idx="133">
                  <c:v>17-10-2019</c:v>
                </c:pt>
                <c:pt idx="134">
                  <c:v>18-10-2019</c:v>
                </c:pt>
                <c:pt idx="135">
                  <c:v>22-10-2019</c:v>
                </c:pt>
                <c:pt idx="136">
                  <c:v>23-10-2019</c:v>
                </c:pt>
                <c:pt idx="137">
                  <c:v>24-10-2019</c:v>
                </c:pt>
                <c:pt idx="138">
                  <c:v>25-10-2019</c:v>
                </c:pt>
                <c:pt idx="139">
                  <c:v>29-10-2019</c:v>
                </c:pt>
                <c:pt idx="140">
                  <c:v>30-10-2019</c:v>
                </c:pt>
                <c:pt idx="141">
                  <c:v>31-10-2019</c:v>
                </c:pt>
                <c:pt idx="142">
                  <c:v>01-11-2019</c:v>
                </c:pt>
                <c:pt idx="143">
                  <c:v>04-11-2019</c:v>
                </c:pt>
                <c:pt idx="144">
                  <c:v>05-11-2019</c:v>
                </c:pt>
                <c:pt idx="145">
                  <c:v>06-11-2019</c:v>
                </c:pt>
                <c:pt idx="146">
                  <c:v>07-11-2019</c:v>
                </c:pt>
                <c:pt idx="147">
                  <c:v>08-11-2019</c:v>
                </c:pt>
                <c:pt idx="148">
                  <c:v>11-11-2019</c:v>
                </c:pt>
                <c:pt idx="149">
                  <c:v>13-11-2019</c:v>
                </c:pt>
                <c:pt idx="150">
                  <c:v>14-11-2019</c:v>
                </c:pt>
                <c:pt idx="151">
                  <c:v>15-11-2019</c:v>
                </c:pt>
                <c:pt idx="152">
                  <c:v>18-11-2019</c:v>
                </c:pt>
                <c:pt idx="153">
                  <c:v>19-11-2019</c:v>
                </c:pt>
                <c:pt idx="154">
                  <c:v>20-11-2019</c:v>
                </c:pt>
                <c:pt idx="155">
                  <c:v>21-11-2019</c:v>
                </c:pt>
                <c:pt idx="156">
                  <c:v>22-11-2019</c:v>
                </c:pt>
                <c:pt idx="157">
                  <c:v>25-11-2019</c:v>
                </c:pt>
                <c:pt idx="158">
                  <c:v>26-11-2019</c:v>
                </c:pt>
                <c:pt idx="159">
                  <c:v>27-11-2019</c:v>
                </c:pt>
                <c:pt idx="160">
                  <c:v>28-11-2019</c:v>
                </c:pt>
                <c:pt idx="161">
                  <c:v>29-11-2019</c:v>
                </c:pt>
                <c:pt idx="162">
                  <c:v>02-12-2019</c:v>
                </c:pt>
                <c:pt idx="163">
                  <c:v>03-12-2019</c:v>
                </c:pt>
                <c:pt idx="164">
                  <c:v>04-12-2019</c:v>
                </c:pt>
                <c:pt idx="165">
                  <c:v>05-12-2019</c:v>
                </c:pt>
                <c:pt idx="166">
                  <c:v>06-12-2019</c:v>
                </c:pt>
                <c:pt idx="167">
                  <c:v>09-12-2019</c:v>
                </c:pt>
                <c:pt idx="168">
                  <c:v>10-12-2019</c:v>
                </c:pt>
                <c:pt idx="169">
                  <c:v>11-12-2019</c:v>
                </c:pt>
                <c:pt idx="170">
                  <c:v>12-12-2019</c:v>
                </c:pt>
                <c:pt idx="171">
                  <c:v>13-12-2019</c:v>
                </c:pt>
                <c:pt idx="172">
                  <c:v>16-12-2019</c:v>
                </c:pt>
                <c:pt idx="173">
                  <c:v>17-12-2019</c:v>
                </c:pt>
                <c:pt idx="174">
                  <c:v>18-12-2019</c:v>
                </c:pt>
                <c:pt idx="175">
                  <c:v>19-12-2019</c:v>
                </c:pt>
                <c:pt idx="176">
                  <c:v>20-12-2019</c:v>
                </c:pt>
                <c:pt idx="177">
                  <c:v>23-12-2019</c:v>
                </c:pt>
                <c:pt idx="178">
                  <c:v>24-12-2019</c:v>
                </c:pt>
                <c:pt idx="179">
                  <c:v>26-12-2019</c:v>
                </c:pt>
                <c:pt idx="180">
                  <c:v>27-12-2019</c:v>
                </c:pt>
                <c:pt idx="181">
                  <c:v>30-12-2019</c:v>
                </c:pt>
                <c:pt idx="182">
                  <c:v>31-12-2019</c:v>
                </c:pt>
                <c:pt idx="183">
                  <c:v>01-01-2020</c:v>
                </c:pt>
                <c:pt idx="184">
                  <c:v>02-01-2020</c:v>
                </c:pt>
                <c:pt idx="185">
                  <c:v>03-01-2020</c:v>
                </c:pt>
                <c:pt idx="186">
                  <c:v>06-01-2020</c:v>
                </c:pt>
                <c:pt idx="187">
                  <c:v>07-01-2020</c:v>
                </c:pt>
                <c:pt idx="188">
                  <c:v>08-01-2020</c:v>
                </c:pt>
                <c:pt idx="189">
                  <c:v>09-01-2020</c:v>
                </c:pt>
                <c:pt idx="190">
                  <c:v>10-01-2020</c:v>
                </c:pt>
                <c:pt idx="191">
                  <c:v>13-01-2020</c:v>
                </c:pt>
                <c:pt idx="192">
                  <c:v>14-01-2020</c:v>
                </c:pt>
                <c:pt idx="193">
                  <c:v>15-01-2020</c:v>
                </c:pt>
                <c:pt idx="194">
                  <c:v>16-01-2020</c:v>
                </c:pt>
                <c:pt idx="195">
                  <c:v>17-01-2020</c:v>
                </c:pt>
                <c:pt idx="196">
                  <c:v>20-01-2020</c:v>
                </c:pt>
                <c:pt idx="197">
                  <c:v>21-01-2020</c:v>
                </c:pt>
                <c:pt idx="198">
                  <c:v>22-01-2020</c:v>
                </c:pt>
                <c:pt idx="199">
                  <c:v>23-01-2020</c:v>
                </c:pt>
                <c:pt idx="200">
                  <c:v>24-01-2020</c:v>
                </c:pt>
                <c:pt idx="201">
                  <c:v>27-01-2020</c:v>
                </c:pt>
                <c:pt idx="202">
                  <c:v>28-01-2020</c:v>
                </c:pt>
                <c:pt idx="203">
                  <c:v>29-01-2020</c:v>
                </c:pt>
                <c:pt idx="204">
                  <c:v>30-01-2020</c:v>
                </c:pt>
                <c:pt idx="205">
                  <c:v>31-01-2020</c:v>
                </c:pt>
                <c:pt idx="206">
                  <c:v>01-02-2020</c:v>
                </c:pt>
                <c:pt idx="207">
                  <c:v>03-02-2020</c:v>
                </c:pt>
                <c:pt idx="208">
                  <c:v>04-02-2020</c:v>
                </c:pt>
                <c:pt idx="209">
                  <c:v>05-02-2020</c:v>
                </c:pt>
                <c:pt idx="210">
                  <c:v>06-02-2020</c:v>
                </c:pt>
                <c:pt idx="211">
                  <c:v>07-02-2020</c:v>
                </c:pt>
                <c:pt idx="212">
                  <c:v>10-02-2020</c:v>
                </c:pt>
                <c:pt idx="213">
                  <c:v>11-02-2020</c:v>
                </c:pt>
                <c:pt idx="214">
                  <c:v>12-02-2020</c:v>
                </c:pt>
                <c:pt idx="215">
                  <c:v>13-02-2020</c:v>
                </c:pt>
                <c:pt idx="216">
                  <c:v>14-02-2020</c:v>
                </c:pt>
                <c:pt idx="217">
                  <c:v>17-02-2020</c:v>
                </c:pt>
                <c:pt idx="218">
                  <c:v>18-02-2020</c:v>
                </c:pt>
                <c:pt idx="219">
                  <c:v>19-02-2020</c:v>
                </c:pt>
                <c:pt idx="220">
                  <c:v>20-02-2020</c:v>
                </c:pt>
                <c:pt idx="221">
                  <c:v>24-02-2020</c:v>
                </c:pt>
                <c:pt idx="222">
                  <c:v>25-02-2020</c:v>
                </c:pt>
                <c:pt idx="223">
                  <c:v>26-02-2020</c:v>
                </c:pt>
                <c:pt idx="224">
                  <c:v>27-02-2020</c:v>
                </c:pt>
                <c:pt idx="225">
                  <c:v>28-02-2020</c:v>
                </c:pt>
                <c:pt idx="226">
                  <c:v>02-03-2020</c:v>
                </c:pt>
                <c:pt idx="227">
                  <c:v>03-03-2020</c:v>
                </c:pt>
                <c:pt idx="228">
                  <c:v>04-03-2020</c:v>
                </c:pt>
                <c:pt idx="229">
                  <c:v>05-03-2020</c:v>
                </c:pt>
                <c:pt idx="230">
                  <c:v>06-03-2020</c:v>
                </c:pt>
                <c:pt idx="231">
                  <c:v>09-03-2020</c:v>
                </c:pt>
                <c:pt idx="232">
                  <c:v>11-03-2020</c:v>
                </c:pt>
                <c:pt idx="233">
                  <c:v>12-03-2020</c:v>
                </c:pt>
                <c:pt idx="234">
                  <c:v>13-03-2020</c:v>
                </c:pt>
                <c:pt idx="235">
                  <c:v>16-03-2020</c:v>
                </c:pt>
                <c:pt idx="236">
                  <c:v>17-03-2020</c:v>
                </c:pt>
                <c:pt idx="237">
                  <c:v>18-03-2020</c:v>
                </c:pt>
                <c:pt idx="238">
                  <c:v>19-03-2020</c:v>
                </c:pt>
                <c:pt idx="239">
                  <c:v>20-03-2020</c:v>
                </c:pt>
                <c:pt idx="240">
                  <c:v>23-03-2020</c:v>
                </c:pt>
                <c:pt idx="241">
                  <c:v>24-03-2020</c:v>
                </c:pt>
                <c:pt idx="242">
                  <c:v>25-03-2020</c:v>
                </c:pt>
                <c:pt idx="243">
                  <c:v>26-03-2020</c:v>
                </c:pt>
                <c:pt idx="244">
                  <c:v>27-03-2020</c:v>
                </c:pt>
                <c:pt idx="245">
                  <c:v>30-03-2020</c:v>
                </c:pt>
                <c:pt idx="246">
                  <c:v>31-03-2020</c:v>
                </c:pt>
              </c:strCache>
            </c:strRef>
          </c:xVal>
          <c:yVal>
            <c:numRef>
              <c:f>'Supporting Document 3'!$AL$5:$AL$251</c:f>
              <c:numCache>
                <c:formatCode>0.00%</c:formatCode>
                <c:ptCount val="247"/>
                <c:pt idx="0" formatCode="General">
                  <c:v>0</c:v>
                </c:pt>
                <c:pt idx="1">
                  <c:v>0</c:v>
                </c:pt>
                <c:pt idx="2">
                  <c:v>4.8137826197112155E-3</c:v>
                </c:pt>
                <c:pt idx="3">
                  <c:v>-1.3414019162884427E-2</c:v>
                </c:pt>
                <c:pt idx="4">
                  <c:v>1.0222858311181859E-4</c:v>
                </c:pt>
                <c:pt idx="5">
                  <c:v>-3.0154349381579237E-3</c:v>
                </c:pt>
                <c:pt idx="6">
                  <c:v>1.3328548726097011E-3</c:v>
                </c:pt>
                <c:pt idx="7">
                  <c:v>9.8807146879640317E-3</c:v>
                </c:pt>
                <c:pt idx="8">
                  <c:v>9.5305687924567284E-3</c:v>
                </c:pt>
                <c:pt idx="9">
                  <c:v>1.5667369689665422E-2</c:v>
                </c:pt>
                <c:pt idx="10">
                  <c:v>-1.987540789083353E-2</c:v>
                </c:pt>
                <c:pt idx="11">
                  <c:v>3.3797417271992369E-3</c:v>
                </c:pt>
                <c:pt idx="12">
                  <c:v>-1.397617012719321E-2</c:v>
                </c:pt>
                <c:pt idx="13">
                  <c:v>-2.0394636210676609E-3</c:v>
                </c:pt>
                <c:pt idx="14">
                  <c:v>4.4448985847851397E-3</c:v>
                </c:pt>
                <c:pt idx="15">
                  <c:v>-1.897253306205493E-2</c:v>
                </c:pt>
                <c:pt idx="16">
                  <c:v>1.7109970446413936E-3</c:v>
                </c:pt>
                <c:pt idx="17">
                  <c:v>-1.3923395445134656E-2</c:v>
                </c:pt>
                <c:pt idx="18">
                  <c:v>7.1912235578184269E-3</c:v>
                </c:pt>
                <c:pt idx="19">
                  <c:v>1.0423181154888495E-2</c:v>
                </c:pt>
                <c:pt idx="20">
                  <c:v>1.2997730554982434E-2</c:v>
                </c:pt>
                <c:pt idx="21">
                  <c:v>-1.0183299389002087E-2</c:v>
                </c:pt>
                <c:pt idx="22">
                  <c:v>-2.3662551440328805E-3</c:v>
                </c:pt>
                <c:pt idx="23">
                  <c:v>-4.5374858203569568E-3</c:v>
                </c:pt>
                <c:pt idx="24">
                  <c:v>-1.300113954211124E-2</c:v>
                </c:pt>
                <c:pt idx="25">
                  <c:v>-6.9273156651797896E-3</c:v>
                </c:pt>
                <c:pt idx="26">
                  <c:v>4.5975796649579959E-3</c:v>
                </c:pt>
                <c:pt idx="27">
                  <c:v>5.2603892688063425E-4</c:v>
                </c:pt>
                <c:pt idx="28">
                  <c:v>1.3144058885383725E-2</c:v>
                </c:pt>
                <c:pt idx="29">
                  <c:v>-4.7742605085625556E-3</c:v>
                </c:pt>
                <c:pt idx="30">
                  <c:v>-1.1106476170612112E-2</c:v>
                </c:pt>
                <c:pt idx="31">
                  <c:v>-2.5837068283680598E-3</c:v>
                </c:pt>
                <c:pt idx="32">
                  <c:v>-4.2292239374075447E-4</c:v>
                </c:pt>
                <c:pt idx="33">
                  <c:v>-2.3270573302305309E-3</c:v>
                </c:pt>
                <c:pt idx="34">
                  <c:v>2.109838846480061E-2</c:v>
                </c:pt>
                <c:pt idx="35">
                  <c:v>4.9319904475131349E-3</c:v>
                </c:pt>
                <c:pt idx="36">
                  <c:v>-1.8649584129772245E-2</c:v>
                </c:pt>
                <c:pt idx="37">
                  <c:v>-1.4160875973889153E-2</c:v>
                </c:pt>
                <c:pt idx="38">
                  <c:v>1.6340043787045344E-2</c:v>
                </c:pt>
                <c:pt idx="39">
                  <c:v>1.1033468186833373E-2</c:v>
                </c:pt>
                <c:pt idx="40">
                  <c:v>4.0482253286909575E-2</c:v>
                </c:pt>
                <c:pt idx="41">
                  <c:v>-7.2420337628608111E-3</c:v>
                </c:pt>
                <c:pt idx="42">
                  <c:v>-5.2824872968757486E-3</c:v>
                </c:pt>
                <c:pt idx="43">
                  <c:v>-1.9269674286870431E-2</c:v>
                </c:pt>
                <c:pt idx="44">
                  <c:v>2.7847970708061442E-3</c:v>
                </c:pt>
                <c:pt idx="45">
                  <c:v>-1.7485214708151231E-2</c:v>
                </c:pt>
                <c:pt idx="46">
                  <c:v>7.7990054959435895E-3</c:v>
                </c:pt>
                <c:pt idx="47">
                  <c:v>-1.8022229147190205E-2</c:v>
                </c:pt>
                <c:pt idx="48">
                  <c:v>2.6286560533135939E-2</c:v>
                </c:pt>
                <c:pt idx="49">
                  <c:v>9.6371882086165872E-3</c:v>
                </c:pt>
                <c:pt idx="50">
                  <c:v>-2.2050941758970821E-2</c:v>
                </c:pt>
                <c:pt idx="51">
                  <c:v>7.5160498982200785E-3</c:v>
                </c:pt>
                <c:pt idx="52">
                  <c:v>9.3249753924260492E-3</c:v>
                </c:pt>
                <c:pt idx="53">
                  <c:v>5.2866601652723499E-3</c:v>
                </c:pt>
                <c:pt idx="54">
                  <c:v>-6.4842234248951858E-3</c:v>
                </c:pt>
                <c:pt idx="55">
                  <c:v>-3.3454956575363681E-2</c:v>
                </c:pt>
                <c:pt idx="56">
                  <c:v>2.4351339855380738E-2</c:v>
                </c:pt>
                <c:pt idx="57">
                  <c:v>5.3981106612686069E-3</c:v>
                </c:pt>
                <c:pt idx="58">
                  <c:v>-7.1244192049561006E-3</c:v>
                </c:pt>
                <c:pt idx="59">
                  <c:v>3.0418053244592347E-2</c:v>
                </c:pt>
                <c:pt idx="60">
                  <c:v>1.3372357067164664E-2</c:v>
                </c:pt>
                <c:pt idx="61">
                  <c:v>-1.3345284334229657E-2</c:v>
                </c:pt>
                <c:pt idx="62">
                  <c:v>-1.8219440799434827E-2</c:v>
                </c:pt>
                <c:pt idx="63">
                  <c:v>1.6758340615843359E-2</c:v>
                </c:pt>
                <c:pt idx="64">
                  <c:v>5.5108953941047645E-3</c:v>
                </c:pt>
                <c:pt idx="65">
                  <c:v>-1.252011263073205E-2</c:v>
                </c:pt>
                <c:pt idx="66">
                  <c:v>-1.6192270482203841E-2</c:v>
                </c:pt>
                <c:pt idx="67">
                  <c:v>-2.3860048651726085E-2</c:v>
                </c:pt>
                <c:pt idx="68">
                  <c:v>1.1134676564157342E-3</c:v>
                </c:pt>
                <c:pt idx="69">
                  <c:v>-1.059265928711417E-3</c:v>
                </c:pt>
                <c:pt idx="70">
                  <c:v>2.1207783256456114E-3</c:v>
                </c:pt>
                <c:pt idx="71">
                  <c:v>-1.0316914448970982E-2</c:v>
                </c:pt>
                <c:pt idx="72">
                  <c:v>-1.3631989735913619E-2</c:v>
                </c:pt>
                <c:pt idx="73">
                  <c:v>-3.5228442902823787E-3</c:v>
                </c:pt>
                <c:pt idx="74">
                  <c:v>1.593603829000334E-2</c:v>
                </c:pt>
                <c:pt idx="75">
                  <c:v>-2.1949783178971671E-3</c:v>
                </c:pt>
                <c:pt idx="76">
                  <c:v>-1.3949994634617435E-2</c:v>
                </c:pt>
                <c:pt idx="77">
                  <c:v>-3.42801175318308E-3</c:v>
                </c:pt>
                <c:pt idx="78">
                  <c:v>-1.9110019110019083E-3</c:v>
                </c:pt>
                <c:pt idx="79">
                  <c:v>8.3698030634573595E-3</c:v>
                </c:pt>
                <c:pt idx="80">
                  <c:v>8.7343351597679586E-3</c:v>
                </c:pt>
                <c:pt idx="81">
                  <c:v>2.6513929224480925E-2</c:v>
                </c:pt>
                <c:pt idx="82">
                  <c:v>4.5056844973017096E-3</c:v>
                </c:pt>
                <c:pt idx="83">
                  <c:v>-2.0601888071767549E-2</c:v>
                </c:pt>
                <c:pt idx="84">
                  <c:v>-2.9023325167749525E-2</c:v>
                </c:pt>
                <c:pt idx="85">
                  <c:v>1.7002138978774672E-2</c:v>
                </c:pt>
                <c:pt idx="86">
                  <c:v>1.8767189775117377E-2</c:v>
                </c:pt>
                <c:pt idx="87">
                  <c:v>2.027420464771601E-2</c:v>
                </c:pt>
                <c:pt idx="88">
                  <c:v>1.5565009857838596E-3</c:v>
                </c:pt>
                <c:pt idx="89">
                  <c:v>-3.4707832573560582E-3</c:v>
                </c:pt>
                <c:pt idx="90">
                  <c:v>-1.7154441960804956E-3</c:v>
                </c:pt>
                <c:pt idx="91">
                  <c:v>1.8746094563633076E-3</c:v>
                </c:pt>
                <c:pt idx="92">
                  <c:v>5.3014553014554266E-3</c:v>
                </c:pt>
                <c:pt idx="93">
                  <c:v>1.0495295212490818E-2</c:v>
                </c:pt>
                <c:pt idx="94">
                  <c:v>-8.8513686364798394E-3</c:v>
                </c:pt>
                <c:pt idx="95">
                  <c:v>6.762337394177198E-3</c:v>
                </c:pt>
                <c:pt idx="96">
                  <c:v>-3.1277239399066792E-3</c:v>
                </c:pt>
                <c:pt idx="97">
                  <c:v>-7.4580804443987736E-3</c:v>
                </c:pt>
                <c:pt idx="98">
                  <c:v>1.85521065450589E-2</c:v>
                </c:pt>
                <c:pt idx="99">
                  <c:v>2.5438819638767818E-3</c:v>
                </c:pt>
                <c:pt idx="100">
                  <c:v>-1.8776960162395384E-2</c:v>
                </c:pt>
                <c:pt idx="101">
                  <c:v>1.1378329454357461E-2</c:v>
                </c:pt>
                <c:pt idx="102">
                  <c:v>-9.9718742009715644E-3</c:v>
                </c:pt>
                <c:pt idx="103">
                  <c:v>8.0578512396694002E-3</c:v>
                </c:pt>
                <c:pt idx="104">
                  <c:v>2.5107604017216012E-3</c:v>
                </c:pt>
                <c:pt idx="105">
                  <c:v>-5.5711730130335591E-3</c:v>
                </c:pt>
                <c:pt idx="106">
                  <c:v>-4.7800164473683626E-3</c:v>
                </c:pt>
                <c:pt idx="107">
                  <c:v>2.7371791561223713E-3</c:v>
                </c:pt>
                <c:pt idx="108">
                  <c:v>2.7915121549237698E-2</c:v>
                </c:pt>
                <c:pt idx="109">
                  <c:v>-7.7162040284597389E-3</c:v>
                </c:pt>
                <c:pt idx="110">
                  <c:v>-3.2821652191475925E-3</c:v>
                </c:pt>
                <c:pt idx="111">
                  <c:v>3.1916510461522662E-3</c:v>
                </c:pt>
                <c:pt idx="112">
                  <c:v>3.0299969700031681E-4</c:v>
                </c:pt>
                <c:pt idx="113">
                  <c:v>-9.5920840064620538E-3</c:v>
                </c:pt>
                <c:pt idx="114">
                  <c:v>3.0074421449688415E-3</c:v>
                </c:pt>
                <c:pt idx="115">
                  <c:v>-1.6567566194033767E-2</c:v>
                </c:pt>
                <c:pt idx="116">
                  <c:v>5.1676915921656796E-3</c:v>
                </c:pt>
                <c:pt idx="117">
                  <c:v>-1.4960670402550003E-2</c:v>
                </c:pt>
                <c:pt idx="118">
                  <c:v>8.4551148225469053E-3</c:v>
                </c:pt>
                <c:pt idx="119">
                  <c:v>-7.1421177931890734E-3</c:v>
                </c:pt>
                <c:pt idx="120">
                  <c:v>-1.3188073394495459E-2</c:v>
                </c:pt>
                <c:pt idx="121">
                  <c:v>-8.6102160477523615E-3</c:v>
                </c:pt>
                <c:pt idx="122">
                  <c:v>1.9820971867007708E-2</c:v>
                </c:pt>
                <c:pt idx="123">
                  <c:v>-2.0428422152560022E-2</c:v>
                </c:pt>
                <c:pt idx="124">
                  <c:v>3.2001706757678328E-4</c:v>
                </c:pt>
                <c:pt idx="125">
                  <c:v>1.0130631831513082E-3</c:v>
                </c:pt>
                <c:pt idx="126">
                  <c:v>1.571322041120693E-2</c:v>
                </c:pt>
                <c:pt idx="127">
                  <c:v>-2.5224185851381864E-2</c:v>
                </c:pt>
                <c:pt idx="128">
                  <c:v>-2.1734452334839616E-2</c:v>
                </c:pt>
                <c:pt idx="129">
                  <c:v>-2.7606687197536339E-2</c:v>
                </c:pt>
                <c:pt idx="130">
                  <c:v>2.3243976925687138E-2</c:v>
                </c:pt>
                <c:pt idx="131">
                  <c:v>1.8625987951141454E-2</c:v>
                </c:pt>
                <c:pt idx="132">
                  <c:v>2.7129679869775103E-4</c:v>
                </c:pt>
                <c:pt idx="133">
                  <c:v>2.0612964469759465E-3</c:v>
                </c:pt>
                <c:pt idx="134">
                  <c:v>1.3208466410436825E-2</c:v>
                </c:pt>
                <c:pt idx="135">
                  <c:v>-2.2118929315595448E-2</c:v>
                </c:pt>
                <c:pt idx="136">
                  <c:v>1.3276512047205369E-2</c:v>
                </c:pt>
                <c:pt idx="137">
                  <c:v>1.0783996549124097E-4</c:v>
                </c:pt>
                <c:pt idx="138">
                  <c:v>1.8708216519301324E-2</c:v>
                </c:pt>
                <c:pt idx="139">
                  <c:v>4.2868483725853057E-3</c:v>
                </c:pt>
                <c:pt idx="140">
                  <c:v>-9.5383642495783239E-3</c:v>
                </c:pt>
                <c:pt idx="141">
                  <c:v>1.1173184357541999E-2</c:v>
                </c:pt>
                <c:pt idx="142">
                  <c:v>1.6837674296237282E-3</c:v>
                </c:pt>
                <c:pt idx="143">
                  <c:v>-1.3552555549718903E-2</c:v>
                </c:pt>
                <c:pt idx="144">
                  <c:v>-2.5933223281324858E-2</c:v>
                </c:pt>
                <c:pt idx="145">
                  <c:v>6.0135578394926448E-4</c:v>
                </c:pt>
                <c:pt idx="146">
                  <c:v>-1.1418893077637438E-2</c:v>
                </c:pt>
                <c:pt idx="147">
                  <c:v>-2.7799270476401072E-2</c:v>
                </c:pt>
                <c:pt idx="148">
                  <c:v>1.284747882439885E-2</c:v>
                </c:pt>
                <c:pt idx="149">
                  <c:v>5.612617163384126E-4</c:v>
                </c:pt>
                <c:pt idx="150">
                  <c:v>2.2437875133225482E-3</c:v>
                </c:pt>
                <c:pt idx="151">
                  <c:v>1.5391503889852887E-2</c:v>
                </c:pt>
                <c:pt idx="152">
                  <c:v>1.6481093594972851E-2</c:v>
                </c:pt>
                <c:pt idx="153">
                  <c:v>-8.4594110948429391E-3</c:v>
                </c:pt>
                <c:pt idx="154">
                  <c:v>-3.992343450916036E-3</c:v>
                </c:pt>
                <c:pt idx="155">
                  <c:v>-2.2457720184493768E-2</c:v>
                </c:pt>
                <c:pt idx="156">
                  <c:v>-3.6342189518620449E-2</c:v>
                </c:pt>
                <c:pt idx="157">
                  <c:v>2.424807647470284E-2</c:v>
                </c:pt>
                <c:pt idx="158">
                  <c:v>-4.3535169587980871E-2</c:v>
                </c:pt>
                <c:pt idx="159">
                  <c:v>-7.7943713928720904E-3</c:v>
                </c:pt>
                <c:pt idx="160">
                  <c:v>2.5605660829935317E-2</c:v>
                </c:pt>
                <c:pt idx="161">
                  <c:v>2.712974331988538E-2</c:v>
                </c:pt>
                <c:pt idx="162">
                  <c:v>-8.3679626572551458E-3</c:v>
                </c:pt>
                <c:pt idx="163">
                  <c:v>-2.6521239954075848E-2</c:v>
                </c:pt>
                <c:pt idx="164">
                  <c:v>2.5179856115107979E-2</c:v>
                </c:pt>
                <c:pt idx="165">
                  <c:v>-1.7198734541271299E-2</c:v>
                </c:pt>
                <c:pt idx="166">
                  <c:v>-1.2700456514105007E-2</c:v>
                </c:pt>
                <c:pt idx="167">
                  <c:v>3.9777105933961554E-2</c:v>
                </c:pt>
                <c:pt idx="168">
                  <c:v>-6.3283922462941122E-3</c:v>
                </c:pt>
                <c:pt idx="169">
                  <c:v>-1.7384818406104841E-2</c:v>
                </c:pt>
                <c:pt idx="170">
                  <c:v>1.0685507415625572E-2</c:v>
                </c:pt>
                <c:pt idx="171">
                  <c:v>1.7332023802651975E-4</c:v>
                </c:pt>
                <c:pt idx="172">
                  <c:v>-4.6210720887245316E-3</c:v>
                </c:pt>
                <c:pt idx="173">
                  <c:v>9.8653667595172134E-3</c:v>
                </c:pt>
                <c:pt idx="174">
                  <c:v>-5.9188599011608112E-3</c:v>
                </c:pt>
                <c:pt idx="175">
                  <c:v>-1.1561361928436042E-4</c:v>
                </c:pt>
                <c:pt idx="176">
                  <c:v>6.0704168352894161E-3</c:v>
                </c:pt>
                <c:pt idx="177">
                  <c:v>1.1435467187679516E-2</c:v>
                </c:pt>
                <c:pt idx="178">
                  <c:v>-9.9426168967672313E-3</c:v>
                </c:pt>
                <c:pt idx="179">
                  <c:v>1.9683231952255298E-2</c:v>
                </c:pt>
                <c:pt idx="180">
                  <c:v>5.2338342056390541E-3</c:v>
                </c:pt>
                <c:pt idx="181">
                  <c:v>1.6851416414735088E-2</c:v>
                </c:pt>
                <c:pt idx="182">
                  <c:v>1.5526069481913707E-2</c:v>
                </c:pt>
                <c:pt idx="183">
                  <c:v>1.6806722689075571E-3</c:v>
                </c:pt>
                <c:pt idx="184">
                  <c:v>-3.2203940246806617E-2</c:v>
                </c:pt>
                <c:pt idx="185">
                  <c:v>-1.1576533750908724E-2</c:v>
                </c:pt>
                <c:pt idx="186">
                  <c:v>-9.6186488627362232E-3</c:v>
                </c:pt>
                <c:pt idx="187">
                  <c:v>1.2111517367458857E-2</c:v>
                </c:pt>
                <c:pt idx="188">
                  <c:v>-2.0885075637840922E-3</c:v>
                </c:pt>
                <c:pt idx="189">
                  <c:v>-7.3533570903339118E-4</c:v>
                </c:pt>
                <c:pt idx="190">
                  <c:v>-7.6984037133476235E-3</c:v>
                </c:pt>
                <c:pt idx="191">
                  <c:v>6.8454078722191003E-3</c:v>
                </c:pt>
                <c:pt idx="192">
                  <c:v>2.0226628895184229E-2</c:v>
                </c:pt>
                <c:pt idx="193">
                  <c:v>1.1662131393346264E-3</c:v>
                </c:pt>
                <c:pt idx="194">
                  <c:v>-1.3589971155979597E-2</c:v>
                </c:pt>
                <c:pt idx="195">
                  <c:v>1.0065793173255511E-2</c:v>
                </c:pt>
                <c:pt idx="196">
                  <c:v>-1.3584233381583433E-2</c:v>
                </c:pt>
                <c:pt idx="197">
                  <c:v>-6.6598938932158624E-3</c:v>
                </c:pt>
                <c:pt idx="198">
                  <c:v>1.0113636363636269E-2</c:v>
                </c:pt>
                <c:pt idx="199">
                  <c:v>2.497468781640233E-2</c:v>
                </c:pt>
                <c:pt idx="200">
                  <c:v>-2.9085720557567862E-3</c:v>
                </c:pt>
                <c:pt idx="201">
                  <c:v>-1.9098464417414251E-2</c:v>
                </c:pt>
                <c:pt idx="202">
                  <c:v>3.8603972618112437E-2</c:v>
                </c:pt>
                <c:pt idx="203">
                  <c:v>1.1993517017828248E-2</c:v>
                </c:pt>
                <c:pt idx="204">
                  <c:v>-1.884475763399529E-2</c:v>
                </c:pt>
                <c:pt idx="205">
                  <c:v>1.1861363512704726E-2</c:v>
                </c:pt>
                <c:pt idx="206">
                  <c:v>-9.0337151153411233E-3</c:v>
                </c:pt>
                <c:pt idx="207">
                  <c:v>-2.9952791795539668E-2</c:v>
                </c:pt>
                <c:pt idx="208">
                  <c:v>2.1815740896123481E-2</c:v>
                </c:pt>
                <c:pt idx="209">
                  <c:v>8.3210160398532462E-3</c:v>
                </c:pt>
                <c:pt idx="210">
                  <c:v>2.3888376133340605E-2</c:v>
                </c:pt>
                <c:pt idx="211">
                  <c:v>-5.8857839758206243E-3</c:v>
                </c:pt>
                <c:pt idx="212">
                  <c:v>-7.8408363558779559E-3</c:v>
                </c:pt>
                <c:pt idx="213">
                  <c:v>-1.800978442019241E-2</c:v>
                </c:pt>
                <c:pt idx="214">
                  <c:v>-2.5566626519215929E-2</c:v>
                </c:pt>
                <c:pt idx="215">
                  <c:v>1.9664026068879625E-3</c:v>
                </c:pt>
                <c:pt idx="216">
                  <c:v>1.6877873724346681E-2</c:v>
                </c:pt>
                <c:pt idx="217">
                  <c:v>1.1248966087675782E-2</c:v>
                </c:pt>
                <c:pt idx="218">
                  <c:v>-2.3774469709362589E-2</c:v>
                </c:pt>
                <c:pt idx="219">
                  <c:v>-2.7928280176503506E-4</c:v>
                </c:pt>
                <c:pt idx="220">
                  <c:v>6.4252989160800134E-3</c:v>
                </c:pt>
                <c:pt idx="221">
                  <c:v>-1.609948370621217E-2</c:v>
                </c:pt>
                <c:pt idx="222">
                  <c:v>-2.0312588162274547E-3</c:v>
                </c:pt>
                <c:pt idx="223">
                  <c:v>-3.6693616780686389E-2</c:v>
                </c:pt>
                <c:pt idx="224">
                  <c:v>5.2588331963845603E-2</c:v>
                </c:pt>
                <c:pt idx="225">
                  <c:v>-2.804728448756566E-2</c:v>
                </c:pt>
                <c:pt idx="226">
                  <c:v>5.7369055131661906E-3</c:v>
                </c:pt>
                <c:pt idx="227">
                  <c:v>-3.5365923221720719E-3</c:v>
                </c:pt>
                <c:pt idx="228">
                  <c:v>-3.8296410784818824E-2</c:v>
                </c:pt>
                <c:pt idx="229">
                  <c:v>-9.8809523809523236E-3</c:v>
                </c:pt>
                <c:pt idx="230">
                  <c:v>-1.2384273175423899E-2</c:v>
                </c:pt>
                <c:pt idx="231">
                  <c:v>-3.4453372291210038E-2</c:v>
                </c:pt>
                <c:pt idx="232">
                  <c:v>-1.847181944269316E-2</c:v>
                </c:pt>
                <c:pt idx="233">
                  <c:v>-5.5816044704219969E-2</c:v>
                </c:pt>
                <c:pt idx="234">
                  <c:v>2.0136054421768579E-2</c:v>
                </c:pt>
                <c:pt idx="235">
                  <c:v>-7.7287276607095112E-2</c:v>
                </c:pt>
                <c:pt idx="236">
                  <c:v>1.3008600130085979E-2</c:v>
                </c:pt>
                <c:pt idx="237">
                  <c:v>-1.897695655275744E-2</c:v>
                </c:pt>
                <c:pt idx="238">
                  <c:v>-3.6942767798705534E-2</c:v>
                </c:pt>
                <c:pt idx="239">
                  <c:v>5.5878577361625048E-2</c:v>
                </c:pt>
                <c:pt idx="240">
                  <c:v>-8.1599084602731797E-2</c:v>
                </c:pt>
                <c:pt idx="241">
                  <c:v>6.0504594299953363E-2</c:v>
                </c:pt>
                <c:pt idx="242">
                  <c:v>6.8066671561788583E-2</c:v>
                </c:pt>
                <c:pt idx="243">
                  <c:v>-5.1698061322700273E-2</c:v>
                </c:pt>
                <c:pt idx="244">
                  <c:v>-4.9296795708280161E-3</c:v>
                </c:pt>
                <c:pt idx="245">
                  <c:v>-6.5423284278012472E-2</c:v>
                </c:pt>
                <c:pt idx="246">
                  <c:v>3.5937012784533984E-2</c:v>
                </c:pt>
              </c:numCache>
            </c:numRef>
          </c:yVal>
          <c:smooth val="0"/>
          <c:extLst>
            <c:ext xmlns:c16="http://schemas.microsoft.com/office/drawing/2014/chart" uri="{C3380CC4-5D6E-409C-BE32-E72D297353CC}">
              <c16:uniqueId val="{00000001-86A1-4B7F-80E0-16167F81E73A}"/>
            </c:ext>
          </c:extLst>
        </c:ser>
        <c:dLbls>
          <c:showLegendKey val="0"/>
          <c:showVal val="0"/>
          <c:showCatName val="0"/>
          <c:showSerName val="0"/>
          <c:showPercent val="0"/>
          <c:showBubbleSize val="0"/>
        </c:dLbls>
        <c:axId val="26711627"/>
        <c:axId val="13519855"/>
      </c:scatterChart>
      <c:valAx>
        <c:axId val="26711627"/>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3519855"/>
        <c:crosses val="autoZero"/>
        <c:crossBetween val="midCat"/>
      </c:valAx>
      <c:valAx>
        <c:axId val="13519855"/>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6711627"/>
        <c:crosses val="autoZero"/>
        <c:crossBetween val="midCat"/>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5.png"/><Relationship Id="rId5" Type="http://schemas.openxmlformats.org/officeDocument/2006/relationships/image" Target="../media/image16.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8.png"/><Relationship Id="rId2" Type="http://schemas.openxmlformats.org/officeDocument/2006/relationships/image" Target="../media/image11.png"/><Relationship Id="rId1" Type="http://schemas.openxmlformats.org/officeDocument/2006/relationships/image" Target="../media/image16.png"/><Relationship Id="rId6" Type="http://schemas.openxmlformats.org/officeDocument/2006/relationships/image" Target="../media/image17.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1</xdr:col>
      <xdr:colOff>933450</xdr:colOff>
      <xdr:row>8</xdr:row>
      <xdr:rowOff>152400</xdr:rowOff>
    </xdr:from>
    <xdr:ext cx="180975" cy="266700"/>
    <xdr:sp macro="" textlink="">
      <xdr:nvSpPr>
        <xdr:cNvPr id="2" name="TextBox 4">
          <a:extLst>
            <a:ext uri="{FF2B5EF4-FFF2-40B4-BE49-F238E27FC236}">
              <a16:creationId xmlns:a16="http://schemas.microsoft.com/office/drawing/2014/main" id="{A3098E6A-B6F2-4252-9752-697C216E3C15}"/>
            </a:ext>
          </a:extLst>
        </xdr:cNvPr>
        <xdr:cNvSpPr txBox="1"/>
      </xdr:nvSpPr>
      <xdr:spPr>
        <a:xfrm>
          <a:off x="1609725" y="40005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xdr:col>
      <xdr:colOff>76969</xdr:colOff>
      <xdr:row>6</xdr:row>
      <xdr:rowOff>484139</xdr:rowOff>
    </xdr:from>
    <xdr:to>
      <xdr:col>6</xdr:col>
      <xdr:colOff>269393</xdr:colOff>
      <xdr:row>10</xdr:row>
      <xdr:rowOff>28220</xdr:rowOff>
    </xdr:to>
    <xdr:sp macro="" textlink="">
      <xdr:nvSpPr>
        <xdr:cNvPr id="3" name="TextBox 5">
          <a:extLst>
            <a:ext uri="{FF2B5EF4-FFF2-40B4-BE49-F238E27FC236}">
              <a16:creationId xmlns:a16="http://schemas.microsoft.com/office/drawing/2014/main" id="{5622F0C5-14D2-4A14-870C-203A79D370EA}"/>
            </a:ext>
          </a:extLst>
        </xdr:cNvPr>
        <xdr:cNvSpPr txBox="1"/>
      </xdr:nvSpPr>
      <xdr:spPr>
        <a:xfrm>
          <a:off x="805102" y="3295072"/>
          <a:ext cx="7078647" cy="1688971"/>
        </a:xfrm>
        <a:prstGeom prst="rect">
          <a:avLst/>
        </a:prstGeom>
        <a:solidFill>
          <a:srgbClr val="F8F8F8"/>
        </a:solidFill>
        <a:ln w="9525" cmpd="sng">
          <a:solidFill>
            <a:srgbClr val="3E5E9E"/>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GB" sz="1800" b="1">
              <a:solidFill>
                <a:schemeClr val="tx1"/>
              </a:solidFill>
              <a:latin typeface="Times New Roman" panose="02020603050405020304" pitchFamily="18" charset="0"/>
              <a:cs typeface="Times New Roman" panose="02020603050405020304" pitchFamily="18" charset="0"/>
            </a:rPr>
            <a:t>About: </a:t>
          </a:r>
          <a:r>
            <a:rPr lang="en-GB" sz="1800">
              <a:solidFill>
                <a:schemeClr val="tx1"/>
              </a:solidFill>
              <a:latin typeface="Times New Roman" panose="02020603050405020304" pitchFamily="18" charset="0"/>
              <a:cs typeface="Times New Roman" panose="02020603050405020304" pitchFamily="18" charset="0"/>
            </a:rPr>
            <a:t>Mphasis is a leading global information technology solutions provider, specializing in cloud and cognitive services. Leveraging advanced technologies, deep domain expertise, and an agile approach, Mphasis delivers innovative solutions across industries such as banking, financial services, insurance, and logistics. With a strong focus on customer-centricity and next-gen digital transformation, Mphasis helps enterprises accelerate business outcomes and stay ahead in a competitive landscape.</a:t>
          </a:r>
        </a:p>
      </xdr:txBody>
    </xdr:sp>
    <xdr:clientData/>
  </xdr:twoCellAnchor>
  <xdr:twoCellAnchor>
    <xdr:from>
      <xdr:col>3</xdr:col>
      <xdr:colOff>367889</xdr:colOff>
      <xdr:row>11</xdr:row>
      <xdr:rowOff>38484</xdr:rowOff>
    </xdr:from>
    <xdr:to>
      <xdr:col>6</xdr:col>
      <xdr:colOff>261696</xdr:colOff>
      <xdr:row>16</xdr:row>
      <xdr:rowOff>261697</xdr:rowOff>
    </xdr:to>
    <xdr:sp macro="" textlink="">
      <xdr:nvSpPr>
        <xdr:cNvPr id="4" name="TextBox 21">
          <a:extLst>
            <a:ext uri="{FF2B5EF4-FFF2-40B4-BE49-F238E27FC236}">
              <a16:creationId xmlns:a16="http://schemas.microsoft.com/office/drawing/2014/main" id="{2B2B7336-B956-4C4B-81CF-49452C03A766}"/>
            </a:ext>
          </a:extLst>
        </xdr:cNvPr>
        <xdr:cNvSpPr txBox="1"/>
      </xdr:nvSpPr>
      <xdr:spPr>
        <a:xfrm>
          <a:off x="4177889" y="5280120"/>
          <a:ext cx="3696111" cy="2655455"/>
        </a:xfrm>
        <a:prstGeom prst="rect">
          <a:avLst/>
        </a:prstGeom>
        <a:solidFill>
          <a:srgbClr val="F8F8F8"/>
        </a:solidFill>
        <a:ln w="9525" cmpd="sng">
          <a:solidFill>
            <a:srgbClr val="3E5E9E"/>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IN" sz="1750" b="1">
              <a:solidFill>
                <a:schemeClr val="tx1"/>
              </a:solidFill>
              <a:latin typeface="Times New Roman" panose="02020603050405020304" pitchFamily="18" charset="0"/>
              <a:cs typeface="Times New Roman" panose="02020603050405020304" pitchFamily="18" charset="0"/>
            </a:rPr>
            <a:t>Key Financial Metrics (FY 2019–20)</a:t>
          </a:r>
        </a:p>
        <a:p>
          <a:r>
            <a:rPr lang="en-IN" sz="1800" b="1">
              <a:solidFill>
                <a:schemeClr val="tx1"/>
              </a:solidFill>
              <a:latin typeface="Times New Roman" panose="02020603050405020304" pitchFamily="18" charset="0"/>
              <a:cs typeface="Times New Roman" panose="02020603050405020304" pitchFamily="18" charset="0"/>
            </a:rPr>
            <a:t>Total Revenue:</a:t>
          </a:r>
          <a:r>
            <a:rPr lang="en-IN" sz="1800">
              <a:solidFill>
                <a:schemeClr val="tx1"/>
              </a:solidFill>
              <a:latin typeface="Times New Roman" panose="02020603050405020304" pitchFamily="18" charset="0"/>
              <a:cs typeface="Times New Roman" panose="02020603050405020304" pitchFamily="18" charset="0"/>
            </a:rPr>
            <a:t> ₹4,347 crore</a:t>
          </a:r>
        </a:p>
        <a:p>
          <a:r>
            <a:rPr lang="en-IN" sz="1800" b="1">
              <a:solidFill>
                <a:schemeClr val="tx1"/>
              </a:solidFill>
              <a:latin typeface="Times New Roman" panose="02020603050405020304" pitchFamily="18" charset="0"/>
              <a:cs typeface="Times New Roman" panose="02020603050405020304" pitchFamily="18" charset="0"/>
            </a:rPr>
            <a:t>Net Profit:</a:t>
          </a:r>
          <a:r>
            <a:rPr lang="en-IN" sz="1800">
              <a:solidFill>
                <a:schemeClr val="tx1"/>
              </a:solidFill>
              <a:latin typeface="Times New Roman" panose="02020603050405020304" pitchFamily="18" charset="0"/>
              <a:cs typeface="Times New Roman" panose="02020603050405020304" pitchFamily="18" charset="0"/>
            </a:rPr>
            <a:t> ₹1,205 crore</a:t>
          </a:r>
        </a:p>
        <a:p>
          <a:r>
            <a:rPr lang="en-IN" sz="1800" b="1">
              <a:solidFill>
                <a:schemeClr val="tx1"/>
              </a:solidFill>
              <a:latin typeface="Times New Roman" panose="02020603050405020304" pitchFamily="18" charset="0"/>
              <a:cs typeface="Times New Roman" panose="02020603050405020304" pitchFamily="18" charset="0"/>
            </a:rPr>
            <a:t>Return on Equity (ROE):</a:t>
          </a:r>
          <a:r>
            <a:rPr lang="en-IN" sz="1800">
              <a:solidFill>
                <a:schemeClr val="tx1"/>
              </a:solidFill>
              <a:latin typeface="Times New Roman" panose="02020603050405020304" pitchFamily="18" charset="0"/>
              <a:cs typeface="Times New Roman" panose="02020603050405020304" pitchFamily="18" charset="0"/>
            </a:rPr>
            <a:t> 32.77%</a:t>
          </a:r>
        </a:p>
        <a:p>
          <a:r>
            <a:rPr lang="en-IN" sz="1800" b="1">
              <a:solidFill>
                <a:schemeClr val="tx1"/>
              </a:solidFill>
              <a:latin typeface="Times New Roman" panose="02020603050405020304" pitchFamily="18" charset="0"/>
              <a:cs typeface="Times New Roman" panose="02020603050405020304" pitchFamily="18" charset="0"/>
            </a:rPr>
            <a:t>Return on Capital Employed (ROCE):</a:t>
          </a:r>
          <a:r>
            <a:rPr lang="en-IN" sz="1800">
              <a:solidFill>
                <a:schemeClr val="tx1"/>
              </a:solidFill>
              <a:latin typeface="Times New Roman" panose="02020603050405020304" pitchFamily="18" charset="0"/>
              <a:cs typeface="Times New Roman" panose="02020603050405020304" pitchFamily="18" charset="0"/>
            </a:rPr>
            <a:t> 33.78%</a:t>
          </a:r>
        </a:p>
        <a:p>
          <a:r>
            <a:rPr lang="en-IN" sz="1800" b="1">
              <a:solidFill>
                <a:schemeClr val="tx1"/>
              </a:solidFill>
              <a:latin typeface="Times New Roman" panose="02020603050405020304" pitchFamily="18" charset="0"/>
              <a:cs typeface="Times New Roman" panose="02020603050405020304" pitchFamily="18" charset="0"/>
            </a:rPr>
            <a:t>Net Profit Margin:</a:t>
          </a:r>
          <a:r>
            <a:rPr lang="en-IN" sz="1800">
              <a:solidFill>
                <a:schemeClr val="tx1"/>
              </a:solidFill>
              <a:latin typeface="Times New Roman" panose="02020603050405020304" pitchFamily="18" charset="0"/>
              <a:cs typeface="Times New Roman" panose="02020603050405020304" pitchFamily="18" charset="0"/>
            </a:rPr>
            <a:t> 27.72%</a:t>
          </a:r>
        </a:p>
        <a:p>
          <a:r>
            <a:rPr lang="en-IN" sz="1800" b="1">
              <a:solidFill>
                <a:schemeClr val="tx1"/>
              </a:solidFill>
              <a:latin typeface="Times New Roman" panose="02020603050405020304" pitchFamily="18" charset="0"/>
              <a:cs typeface="Times New Roman" panose="02020603050405020304" pitchFamily="18" charset="0"/>
            </a:rPr>
            <a:t>Debt-to-Equity Ratio:</a:t>
          </a:r>
          <a:r>
            <a:rPr lang="en-IN" sz="1800">
              <a:solidFill>
                <a:schemeClr val="tx1"/>
              </a:solidFill>
              <a:latin typeface="Times New Roman" panose="02020603050405020304" pitchFamily="18" charset="0"/>
              <a:cs typeface="Times New Roman" panose="02020603050405020304" pitchFamily="18" charset="0"/>
            </a:rPr>
            <a:t> 0.23</a:t>
          </a:r>
        </a:p>
        <a:p>
          <a:r>
            <a:rPr lang="en-IN" sz="1800" b="1">
              <a:solidFill>
                <a:schemeClr val="tx1"/>
              </a:solidFill>
              <a:latin typeface="Times New Roman" panose="02020603050405020304" pitchFamily="18" charset="0"/>
              <a:cs typeface="Times New Roman" panose="02020603050405020304" pitchFamily="18" charset="0"/>
            </a:rPr>
            <a:t>Dividend Payout Ratio:</a:t>
          </a:r>
          <a:r>
            <a:rPr lang="en-IN" sz="1800">
              <a:solidFill>
                <a:schemeClr val="tx1"/>
              </a:solidFill>
              <a:latin typeface="Times New Roman" panose="02020603050405020304" pitchFamily="18" charset="0"/>
              <a:cs typeface="Times New Roman" panose="02020603050405020304" pitchFamily="18" charset="0"/>
            </a:rPr>
            <a:t> 37.03% </a:t>
          </a:r>
        </a:p>
        <a:p>
          <a:endParaRPr lang="en-IN" sz="100">
            <a:solidFill>
              <a:schemeClr val="tx1"/>
            </a:solidFill>
            <a:latin typeface="Times New Roman" panose="02020603050405020304" pitchFamily="18" charset="0"/>
            <a:cs typeface="Times New Roman" panose="02020603050405020304" pitchFamily="18" charset="0"/>
          </a:endParaRPr>
        </a:p>
        <a:p>
          <a:r>
            <a:rPr lang="en-GB" sz="1200">
              <a:latin typeface="Times New Roman" panose="02020603050405020304" pitchFamily="18" charset="0"/>
              <a:cs typeface="Times New Roman" panose="02020603050405020304" pitchFamily="18" charset="0"/>
            </a:rPr>
            <a:t>* Based on Standalone Statements</a:t>
          </a:r>
        </a:p>
      </xdr:txBody>
    </xdr:sp>
    <xdr:clientData/>
  </xdr:twoCellAnchor>
  <xdr:twoCellAnchor>
    <xdr:from>
      <xdr:col>3</xdr:col>
      <xdr:colOff>367889</xdr:colOff>
      <xdr:row>16</xdr:row>
      <xdr:rowOff>392205</xdr:rowOff>
    </xdr:from>
    <xdr:to>
      <xdr:col>6</xdr:col>
      <xdr:colOff>261696</xdr:colOff>
      <xdr:row>22</xdr:row>
      <xdr:rowOff>407821</xdr:rowOff>
    </xdr:to>
    <xdr:sp macro="" textlink="">
      <xdr:nvSpPr>
        <xdr:cNvPr id="5" name="TextBox 22">
          <a:extLst>
            <a:ext uri="{FF2B5EF4-FFF2-40B4-BE49-F238E27FC236}">
              <a16:creationId xmlns:a16="http://schemas.microsoft.com/office/drawing/2014/main" id="{5CED545C-C42F-443F-AEFA-1AD530B4FDAA}"/>
            </a:ext>
          </a:extLst>
        </xdr:cNvPr>
        <xdr:cNvSpPr txBox="1"/>
      </xdr:nvSpPr>
      <xdr:spPr>
        <a:xfrm>
          <a:off x="4177889" y="8066083"/>
          <a:ext cx="3696111" cy="3002042"/>
        </a:xfrm>
        <a:prstGeom prst="rect">
          <a:avLst/>
        </a:prstGeom>
        <a:solidFill>
          <a:srgbClr val="F8F8F8"/>
        </a:solidFill>
        <a:ln w="9525" cmpd="sng">
          <a:solidFill>
            <a:srgbClr val="3E5E9E"/>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IN" sz="1800" b="1">
              <a:solidFill>
                <a:schemeClr val="tx1"/>
              </a:solidFill>
              <a:effectLst/>
              <a:latin typeface="Times New Roman" panose="02020603050405020304" pitchFamily="18" charset="0"/>
              <a:ea typeface="+mn-ea"/>
              <a:cs typeface="Times New Roman" panose="02020603050405020304" pitchFamily="18" charset="0"/>
            </a:rPr>
            <a:t>Founded: </a:t>
          </a:r>
          <a:r>
            <a:rPr lang="en-IN" sz="1800">
              <a:solidFill>
                <a:schemeClr val="tx1"/>
              </a:solidFill>
              <a:effectLst/>
              <a:latin typeface="Times New Roman" panose="02020603050405020304" pitchFamily="18" charset="0"/>
              <a:ea typeface="+mn-ea"/>
              <a:cs typeface="Times New Roman" panose="02020603050405020304" pitchFamily="18" charset="0"/>
            </a:rPr>
            <a:t>1998</a:t>
          </a:r>
        </a:p>
        <a:p>
          <a:r>
            <a:rPr lang="en-IN" sz="1800" b="1">
              <a:solidFill>
                <a:schemeClr val="tx1"/>
              </a:solidFill>
              <a:effectLst/>
              <a:latin typeface="Times New Roman" panose="02020603050405020304" pitchFamily="18" charset="0"/>
              <a:ea typeface="+mn-ea"/>
              <a:cs typeface="Times New Roman" panose="02020603050405020304" pitchFamily="18" charset="0"/>
            </a:rPr>
            <a:t>Headquarters</a:t>
          </a:r>
          <a:r>
            <a:rPr lang="en-IN" sz="1800">
              <a:solidFill>
                <a:schemeClr val="tx1"/>
              </a:solidFill>
              <a:effectLst/>
              <a:latin typeface="Times New Roman" panose="02020603050405020304" pitchFamily="18" charset="0"/>
              <a:ea typeface="+mn-ea"/>
              <a:cs typeface="Times New Roman" panose="02020603050405020304" pitchFamily="18" charset="0"/>
            </a:rPr>
            <a:t>: Bangalore, India</a:t>
          </a:r>
        </a:p>
        <a:p>
          <a:r>
            <a:rPr lang="en-IN" sz="1800" b="1">
              <a:solidFill>
                <a:schemeClr val="tx1"/>
              </a:solidFill>
              <a:effectLst/>
              <a:latin typeface="Times New Roman" panose="02020603050405020304" pitchFamily="18" charset="0"/>
              <a:ea typeface="+mn-ea"/>
              <a:cs typeface="Times New Roman" panose="02020603050405020304" pitchFamily="18" charset="0"/>
            </a:rPr>
            <a:t>CEO</a:t>
          </a:r>
          <a:r>
            <a:rPr lang="en-IN" sz="1800">
              <a:solidFill>
                <a:schemeClr val="tx1"/>
              </a:solidFill>
              <a:effectLst/>
              <a:latin typeface="Times New Roman" panose="02020603050405020304" pitchFamily="18" charset="0"/>
              <a:ea typeface="+mn-ea"/>
              <a:cs typeface="Times New Roman" panose="02020603050405020304" pitchFamily="18" charset="0"/>
            </a:rPr>
            <a:t>: Nitin Rakesh</a:t>
          </a:r>
        </a:p>
        <a:p>
          <a:r>
            <a:rPr lang="en-IN" sz="1800" b="1">
              <a:solidFill>
                <a:schemeClr val="tx1"/>
              </a:solidFill>
              <a:effectLst/>
              <a:latin typeface="Times New Roman" panose="02020603050405020304" pitchFamily="18" charset="0"/>
              <a:ea typeface="+mn-ea"/>
              <a:cs typeface="Times New Roman" panose="02020603050405020304" pitchFamily="18" charset="0"/>
            </a:rPr>
            <a:t>Industry</a:t>
          </a:r>
          <a:r>
            <a:rPr lang="en-IN" sz="1800">
              <a:solidFill>
                <a:schemeClr val="tx1"/>
              </a:solidFill>
              <a:effectLst/>
              <a:latin typeface="Times New Roman" panose="02020603050405020304" pitchFamily="18" charset="0"/>
              <a:ea typeface="+mn-ea"/>
              <a:cs typeface="Times New Roman" panose="02020603050405020304" pitchFamily="18" charset="0"/>
            </a:rPr>
            <a:t>: Information Technology Services</a:t>
          </a:r>
        </a:p>
        <a:p>
          <a:r>
            <a:rPr lang="en-IN" sz="1800" b="1">
              <a:solidFill>
                <a:schemeClr val="tx1"/>
              </a:solidFill>
              <a:effectLst/>
              <a:latin typeface="Times New Roman" panose="02020603050405020304" pitchFamily="18" charset="0"/>
              <a:ea typeface="+mn-ea"/>
              <a:cs typeface="Times New Roman" panose="02020603050405020304" pitchFamily="18" charset="0"/>
            </a:rPr>
            <a:t>Global Presence</a:t>
          </a:r>
          <a:r>
            <a:rPr lang="en-IN" sz="1800">
              <a:solidFill>
                <a:schemeClr val="tx1"/>
              </a:solidFill>
              <a:effectLst/>
              <a:latin typeface="Times New Roman" panose="02020603050405020304" pitchFamily="18" charset="0"/>
              <a:ea typeface="+mn-ea"/>
              <a:cs typeface="Times New Roman" panose="02020603050405020304" pitchFamily="18" charset="0"/>
            </a:rPr>
            <a:t>: Operations in over 21 countries</a:t>
          </a:r>
        </a:p>
        <a:p>
          <a:r>
            <a:rPr lang="en-IN" sz="1800" b="1">
              <a:solidFill>
                <a:schemeClr val="tx1"/>
              </a:solidFill>
              <a:effectLst/>
              <a:latin typeface="Times New Roman" panose="02020603050405020304" pitchFamily="18" charset="0"/>
              <a:ea typeface="+mn-ea"/>
              <a:cs typeface="Times New Roman" panose="02020603050405020304" pitchFamily="18" charset="0"/>
            </a:rPr>
            <a:t>Employee</a:t>
          </a:r>
          <a:r>
            <a:rPr lang="en-IN" sz="1800">
              <a:solidFill>
                <a:schemeClr val="tx1"/>
              </a:solidFill>
              <a:effectLst/>
              <a:latin typeface="Times New Roman" panose="02020603050405020304" pitchFamily="18" charset="0"/>
              <a:ea typeface="+mn-ea"/>
              <a:cs typeface="Times New Roman" panose="02020603050405020304" pitchFamily="18" charset="0"/>
            </a:rPr>
            <a:t>s: Approximately 33,771 (as of September 2023)</a:t>
          </a:r>
        </a:p>
        <a:p>
          <a:r>
            <a:rPr lang="en-IN" sz="1800" b="1">
              <a:solidFill>
                <a:schemeClr val="tx1"/>
              </a:solidFill>
              <a:effectLst/>
              <a:latin typeface="Times New Roman" panose="02020603050405020304" pitchFamily="18" charset="0"/>
              <a:ea typeface="+mn-ea"/>
              <a:cs typeface="Times New Roman" panose="02020603050405020304" pitchFamily="18" charset="0"/>
            </a:rPr>
            <a:t>Ownership</a:t>
          </a:r>
          <a:r>
            <a:rPr lang="en-IN" sz="1800">
              <a:solidFill>
                <a:schemeClr val="tx1"/>
              </a:solidFill>
              <a:effectLst/>
              <a:latin typeface="Times New Roman" panose="02020603050405020304" pitchFamily="18" charset="0"/>
              <a:ea typeface="+mn-ea"/>
              <a:cs typeface="Times New Roman" panose="02020603050405020304" pitchFamily="18" charset="0"/>
            </a:rPr>
            <a:t>: Blackstone Group holds a significant stake</a:t>
          </a:r>
        </a:p>
      </xdr:txBody>
    </xdr:sp>
    <xdr:clientData/>
  </xdr:twoCellAnchor>
  <xdr:twoCellAnchor editAs="oneCell">
    <xdr:from>
      <xdr:col>7</xdr:col>
      <xdr:colOff>121815</xdr:colOff>
      <xdr:row>3</xdr:row>
      <xdr:rowOff>351175</xdr:rowOff>
    </xdr:from>
    <xdr:to>
      <xdr:col>11</xdr:col>
      <xdr:colOff>222838</xdr:colOff>
      <xdr:row>10</xdr:row>
      <xdr:rowOff>24054</xdr:rowOff>
    </xdr:to>
    <xdr:pic>
      <xdr:nvPicPr>
        <xdr:cNvPr id="6" name="Picture 26">
          <a:extLst>
            <a:ext uri="{FF2B5EF4-FFF2-40B4-BE49-F238E27FC236}">
              <a16:creationId xmlns:a16="http://schemas.microsoft.com/office/drawing/2014/main" id="{C19019C6-9FC0-45C0-B987-86E717FFF0FF}"/>
            </a:ext>
          </a:extLst>
        </xdr:cNvPr>
        <xdr:cNvPicPr>
          <a:picLocks noChangeAspect="1"/>
        </xdr:cNvPicPr>
      </xdr:nvPicPr>
      <xdr:blipFill>
        <a:blip xmlns:r="http://schemas.openxmlformats.org/officeDocument/2006/relationships" r:embed="rId1"/>
        <a:stretch>
          <a:fillRect/>
        </a:stretch>
      </xdr:blipFill>
      <xdr:spPr>
        <a:xfrm>
          <a:off x="8457633" y="1944448"/>
          <a:ext cx="6258600" cy="2990273"/>
        </a:xfrm>
        <a:prstGeom prst="rect">
          <a:avLst/>
        </a:prstGeom>
        <a:ln>
          <a:solidFill>
            <a:schemeClr val="tx1"/>
          </a:solidFill>
        </a:ln>
      </xdr:spPr>
    </xdr:pic>
    <xdr:clientData/>
  </xdr:twoCellAnchor>
  <xdr:twoCellAnchor editAs="oneCell">
    <xdr:from>
      <xdr:col>7</xdr:col>
      <xdr:colOff>121816</xdr:colOff>
      <xdr:row>17</xdr:row>
      <xdr:rowOff>351943</xdr:rowOff>
    </xdr:from>
    <xdr:to>
      <xdr:col>11</xdr:col>
      <xdr:colOff>230909</xdr:colOff>
      <xdr:row>23</xdr:row>
      <xdr:rowOff>382539</xdr:rowOff>
    </xdr:to>
    <xdr:pic>
      <xdr:nvPicPr>
        <xdr:cNvPr id="7" name="Picture 28">
          <a:extLst>
            <a:ext uri="{FF2B5EF4-FFF2-40B4-BE49-F238E27FC236}">
              <a16:creationId xmlns:a16="http://schemas.microsoft.com/office/drawing/2014/main" id="{E6DE14B1-C922-458F-A6EF-090FF4F1BEA1}"/>
            </a:ext>
          </a:extLst>
        </xdr:cNvPr>
        <xdr:cNvPicPr>
          <a:picLocks noChangeAspect="1"/>
        </xdr:cNvPicPr>
      </xdr:nvPicPr>
      <xdr:blipFill>
        <a:blip xmlns:r="http://schemas.openxmlformats.org/officeDocument/2006/relationships" r:embed="rId2"/>
        <a:stretch>
          <a:fillRect/>
        </a:stretch>
      </xdr:blipFill>
      <xdr:spPr>
        <a:xfrm>
          <a:off x="8457634" y="8556912"/>
          <a:ext cx="6266670" cy="3017022"/>
        </a:xfrm>
        <a:prstGeom prst="rect">
          <a:avLst/>
        </a:prstGeom>
        <a:ln>
          <a:solidFill>
            <a:schemeClr val="tx1"/>
          </a:solidFill>
        </a:ln>
      </xdr:spPr>
    </xdr:pic>
    <xdr:clientData/>
  </xdr:twoCellAnchor>
  <xdr:twoCellAnchor editAs="oneCell">
    <xdr:from>
      <xdr:col>7</xdr:col>
      <xdr:colOff>121814</xdr:colOff>
      <xdr:row>11</xdr:row>
      <xdr:rowOff>5681</xdr:rowOff>
    </xdr:from>
    <xdr:to>
      <xdr:col>11</xdr:col>
      <xdr:colOff>223210</xdr:colOff>
      <xdr:row>17</xdr:row>
      <xdr:rowOff>44331</xdr:rowOff>
    </xdr:to>
    <xdr:pic>
      <xdr:nvPicPr>
        <xdr:cNvPr id="8" name="Picture 30">
          <a:extLst>
            <a:ext uri="{FF2B5EF4-FFF2-40B4-BE49-F238E27FC236}">
              <a16:creationId xmlns:a16="http://schemas.microsoft.com/office/drawing/2014/main" id="{FE7AA06C-7F7E-46ED-9258-E1F9C258C55B}"/>
            </a:ext>
          </a:extLst>
        </xdr:cNvPr>
        <xdr:cNvPicPr>
          <a:picLocks noChangeAspect="1"/>
        </xdr:cNvPicPr>
      </xdr:nvPicPr>
      <xdr:blipFill>
        <a:blip xmlns:r="http://schemas.openxmlformats.org/officeDocument/2006/relationships" r:embed="rId3"/>
        <a:stretch>
          <a:fillRect/>
        </a:stretch>
      </xdr:blipFill>
      <xdr:spPr>
        <a:xfrm>
          <a:off x="8457632" y="5247317"/>
          <a:ext cx="6258973" cy="3001983"/>
        </a:xfrm>
        <a:prstGeom prst="rect">
          <a:avLst/>
        </a:prstGeom>
        <a:ln>
          <a:solidFill>
            <a:schemeClr val="tx1"/>
          </a:solidFill>
        </a:ln>
      </xdr:spPr>
    </xdr:pic>
    <xdr:clientData/>
  </xdr:twoCellAnchor>
  <xdr:twoCellAnchor editAs="oneCell">
    <xdr:from>
      <xdr:col>7</xdr:col>
      <xdr:colOff>121816</xdr:colOff>
      <xdr:row>24</xdr:row>
      <xdr:rowOff>117391</xdr:rowOff>
    </xdr:from>
    <xdr:to>
      <xdr:col>11</xdr:col>
      <xdr:colOff>246303</xdr:colOff>
      <xdr:row>29</xdr:row>
      <xdr:rowOff>510308</xdr:rowOff>
    </xdr:to>
    <xdr:pic>
      <xdr:nvPicPr>
        <xdr:cNvPr id="9" name="Picture 32">
          <a:extLst>
            <a:ext uri="{FF2B5EF4-FFF2-40B4-BE49-F238E27FC236}">
              <a16:creationId xmlns:a16="http://schemas.microsoft.com/office/drawing/2014/main" id="{5BC3D792-8AFE-42D6-97AF-5D610C20CE40}"/>
            </a:ext>
          </a:extLst>
        </xdr:cNvPr>
        <xdr:cNvPicPr>
          <a:picLocks noChangeAspect="1"/>
        </xdr:cNvPicPr>
      </xdr:nvPicPr>
      <xdr:blipFill>
        <a:blip xmlns:r="http://schemas.openxmlformats.org/officeDocument/2006/relationships" r:embed="rId4"/>
        <a:stretch>
          <a:fillRect/>
        </a:stretch>
      </xdr:blipFill>
      <xdr:spPr>
        <a:xfrm>
          <a:off x="8457634" y="11839876"/>
          <a:ext cx="6282064" cy="3048372"/>
        </a:xfrm>
        <a:prstGeom prst="rect">
          <a:avLst/>
        </a:prstGeom>
        <a:ln>
          <a:solidFill>
            <a:schemeClr val="tx1"/>
          </a:solidFill>
        </a:ln>
      </xdr:spPr>
    </xdr:pic>
    <xdr:clientData/>
  </xdr:twoCellAnchor>
  <xdr:twoCellAnchor editAs="oneCell">
    <xdr:from>
      <xdr:col>1</xdr:col>
      <xdr:colOff>93432</xdr:colOff>
      <xdr:row>11</xdr:row>
      <xdr:rowOff>38485</xdr:rowOff>
    </xdr:from>
    <xdr:to>
      <xdr:col>3</xdr:col>
      <xdr:colOff>233910</xdr:colOff>
      <xdr:row>16</xdr:row>
      <xdr:rowOff>260105</xdr:rowOff>
    </xdr:to>
    <xdr:pic>
      <xdr:nvPicPr>
        <xdr:cNvPr id="10" name="Picture 34">
          <a:extLst>
            <a:ext uri="{FF2B5EF4-FFF2-40B4-BE49-F238E27FC236}">
              <a16:creationId xmlns:a16="http://schemas.microsoft.com/office/drawing/2014/main" id="{C31B5BAF-25C5-4139-B879-67155E23FF1E}"/>
            </a:ext>
          </a:extLst>
        </xdr:cNvPr>
        <xdr:cNvPicPr>
          <a:picLocks noChangeAspect="1"/>
        </xdr:cNvPicPr>
      </xdr:nvPicPr>
      <xdr:blipFill>
        <a:blip xmlns:r="http://schemas.openxmlformats.org/officeDocument/2006/relationships" r:embed="rId5"/>
        <a:stretch>
          <a:fillRect/>
        </a:stretch>
      </xdr:blipFill>
      <xdr:spPr>
        <a:xfrm>
          <a:off x="824645" y="5280121"/>
          <a:ext cx="3219265" cy="2653862"/>
        </a:xfrm>
        <a:prstGeom prst="rect">
          <a:avLst/>
        </a:prstGeom>
        <a:ln>
          <a:solidFill>
            <a:srgbClr val="3E5E9E"/>
          </a:solidFill>
        </a:ln>
      </xdr:spPr>
    </xdr:pic>
    <xdr:clientData/>
  </xdr:twoCellAnchor>
  <xdr:twoCellAnchor editAs="oneCell">
    <xdr:from>
      <xdr:col>0</xdr:col>
      <xdr:colOff>731212</xdr:colOff>
      <xdr:row>1</xdr:row>
      <xdr:rowOff>327120</xdr:rowOff>
    </xdr:from>
    <xdr:to>
      <xdr:col>5</xdr:col>
      <xdr:colOff>654243</xdr:colOff>
      <xdr:row>6</xdr:row>
      <xdr:rowOff>304579</xdr:rowOff>
    </xdr:to>
    <xdr:pic>
      <xdr:nvPicPr>
        <xdr:cNvPr id="11" name="Picture 36">
          <a:extLst>
            <a:ext uri="{FF2B5EF4-FFF2-40B4-BE49-F238E27FC236}">
              <a16:creationId xmlns:a16="http://schemas.microsoft.com/office/drawing/2014/main" id="{DC943C63-196F-49BE-AB40-51CC757A0619}"/>
            </a:ext>
          </a:extLst>
        </xdr:cNvPr>
        <xdr:cNvPicPr>
          <a:picLocks noChangeAspect="1"/>
        </xdr:cNvPicPr>
      </xdr:nvPicPr>
      <xdr:blipFill>
        <a:blip xmlns:r="http://schemas.openxmlformats.org/officeDocument/2006/relationships" r:embed="rId6"/>
        <a:stretch>
          <a:fillRect/>
        </a:stretch>
      </xdr:blipFill>
      <xdr:spPr>
        <a:xfrm>
          <a:off x="676275" y="857250"/>
          <a:ext cx="6372225" cy="2228850"/>
        </a:xfrm>
        <a:prstGeom prst="rect">
          <a:avLst/>
        </a:prstGeom>
      </xdr:spPr>
    </xdr:pic>
    <xdr:clientData/>
  </xdr:twoCellAnchor>
  <xdr:twoCellAnchor>
    <xdr:from>
      <xdr:col>1</xdr:col>
      <xdr:colOff>93432</xdr:colOff>
      <xdr:row>16</xdr:row>
      <xdr:rowOff>392205</xdr:rowOff>
    </xdr:from>
    <xdr:to>
      <xdr:col>3</xdr:col>
      <xdr:colOff>238606</xdr:colOff>
      <xdr:row>26</xdr:row>
      <xdr:rowOff>415636</xdr:rowOff>
    </xdr:to>
    <xdr:sp macro="" textlink="">
      <xdr:nvSpPr>
        <xdr:cNvPr id="12" name="TextBox 37">
          <a:extLst>
            <a:ext uri="{FF2B5EF4-FFF2-40B4-BE49-F238E27FC236}">
              <a16:creationId xmlns:a16="http://schemas.microsoft.com/office/drawing/2014/main" id="{20220251-C809-44A3-93A6-D47C381FBF9D}"/>
            </a:ext>
          </a:extLst>
        </xdr:cNvPr>
        <xdr:cNvSpPr txBox="1"/>
      </xdr:nvSpPr>
      <xdr:spPr>
        <a:xfrm>
          <a:off x="824645" y="8066083"/>
          <a:ext cx="3223961" cy="5134220"/>
        </a:xfrm>
        <a:prstGeom prst="rect">
          <a:avLst/>
        </a:prstGeom>
        <a:noFill/>
        <a:ln w="9525" cmpd="sng">
          <a:solidFill>
            <a:schemeClr val="accent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IN" sz="1800" b="1">
              <a:solidFill>
                <a:schemeClr val="tx1"/>
              </a:solidFill>
              <a:latin typeface="Times New Roman" panose="02020603050405020304" pitchFamily="18" charset="0"/>
              <a:cs typeface="Times New Roman" panose="02020603050405020304" pitchFamily="18" charset="0"/>
            </a:rPr>
            <a:t>Key Insight – Mphasis Ltd. (FY2019–FY2025)</a:t>
          </a:r>
          <a:r>
            <a:rPr lang="en-IN" sz="1800">
              <a:solidFill>
                <a:schemeClr val="tx1"/>
              </a:solidFill>
              <a:latin typeface="Times New Roman" panose="02020603050405020304" pitchFamily="18" charset="0"/>
              <a:cs typeface="Times New Roman" panose="02020603050405020304" pitchFamily="18" charset="0"/>
            </a:rPr>
            <a:t>
- Mphasis has demonstrated </a:t>
          </a:r>
          <a:r>
            <a:rPr lang="en-IN" sz="1800" b="1">
              <a:solidFill>
                <a:schemeClr val="tx1"/>
              </a:solidFill>
              <a:latin typeface="Times New Roman" panose="02020603050405020304" pitchFamily="18" charset="0"/>
              <a:cs typeface="Times New Roman" panose="02020603050405020304" pitchFamily="18" charset="0"/>
            </a:rPr>
            <a:t>steady EPS growth</a:t>
          </a:r>
          <a:r>
            <a:rPr lang="en-IN" sz="1800">
              <a:solidFill>
                <a:schemeClr val="tx1"/>
              </a:solidFill>
              <a:latin typeface="Times New Roman" panose="02020603050405020304" pitchFamily="18" charset="0"/>
              <a:cs typeface="Times New Roman" panose="02020603050405020304" pitchFamily="18" charset="0"/>
            </a:rPr>
            <a:t>, with a CAGR of </a:t>
          </a:r>
          <a:r>
            <a:rPr lang="en-IN" sz="1800" b="1">
              <a:solidFill>
                <a:schemeClr val="tx1"/>
              </a:solidFill>
              <a:latin typeface="Times New Roman" panose="02020603050405020304" pitchFamily="18" charset="0"/>
              <a:cs typeface="Times New Roman" panose="02020603050405020304" pitchFamily="18" charset="0"/>
            </a:rPr>
            <a:t>7.2%</a:t>
          </a:r>
          <a:r>
            <a:rPr lang="en-IN" sz="1800">
              <a:solidFill>
                <a:schemeClr val="tx1"/>
              </a:solidFill>
              <a:latin typeface="Times New Roman" panose="02020603050405020304" pitchFamily="18" charset="0"/>
              <a:cs typeface="Times New Roman" panose="02020603050405020304" pitchFamily="18" charset="0"/>
            </a:rPr>
            <a:t> over FY2019–2025, reflecting strong operational performance.
- Despite a minor dip in FY2024, </a:t>
          </a:r>
          <a:r>
            <a:rPr lang="en-IN" sz="1800" b="1">
              <a:solidFill>
                <a:schemeClr val="tx1"/>
              </a:solidFill>
              <a:latin typeface="Times New Roman" panose="02020603050405020304" pitchFamily="18" charset="0"/>
              <a:cs typeface="Times New Roman" panose="02020603050405020304" pitchFamily="18" charset="0"/>
            </a:rPr>
            <a:t>margins have remained resilient</a:t>
          </a:r>
          <a:r>
            <a:rPr lang="en-IN" sz="1800">
              <a:solidFill>
                <a:schemeClr val="tx1"/>
              </a:solidFill>
              <a:latin typeface="Times New Roman" panose="02020603050405020304" pitchFamily="18" charset="0"/>
              <a:cs typeface="Times New Roman" panose="02020603050405020304" pitchFamily="18" charset="0"/>
            </a:rPr>
            <a:t>, highlighting cost efficiency and pricing power.</a:t>
          </a:r>
        </a:p>
        <a:p>
          <a:r>
            <a:rPr lang="en-IN" sz="1800">
              <a:solidFill>
                <a:schemeClr val="tx1"/>
              </a:solidFill>
              <a:latin typeface="Times New Roman" panose="02020603050405020304" pitchFamily="18" charset="0"/>
              <a:cs typeface="Times New Roman" panose="02020603050405020304" pitchFamily="18" charset="0"/>
            </a:rPr>
            <a:t>- Mphasis’s financial stability and controlled debt (near zero debt-equity ratio) position it well for future expansion, especially in cloud and digital transformation verticals</a:t>
          </a:r>
        </a:p>
        <a:p>
          <a:endParaRPr lang="en-GB" sz="18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13</xdr:col>
      <xdr:colOff>0</xdr:colOff>
      <xdr:row>30</xdr:row>
      <xdr:rowOff>0</xdr:rowOff>
    </xdr:to>
    <xdr:pic>
      <xdr:nvPicPr>
        <xdr:cNvPr id="3" name="Picture 2">
          <a:extLst>
            <a:ext uri="{FF2B5EF4-FFF2-40B4-BE49-F238E27FC236}">
              <a16:creationId xmlns:a16="http://schemas.microsoft.com/office/drawing/2014/main" id="{4E78D47C-A9D1-B129-2C7D-06BADAF86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09600" y="180975"/>
          <a:ext cx="7315200" cy="5248275"/>
        </a:xfrm>
        <a:prstGeom prst="rect">
          <a:avLst/>
        </a:prstGeom>
        <a:ln w="12700">
          <a:solidFill>
            <a:schemeClr val="tx1"/>
          </a:solidFill>
        </a:ln>
      </xdr:spPr>
    </xdr:pic>
    <xdr:clientData/>
  </xdr:twoCellAnchor>
  <xdr:twoCellAnchor editAs="oneCell">
    <xdr:from>
      <xdr:col>13</xdr:col>
      <xdr:colOff>1</xdr:colOff>
      <xdr:row>1</xdr:row>
      <xdr:rowOff>1</xdr:rowOff>
    </xdr:from>
    <xdr:to>
      <xdr:col>21</xdr:col>
      <xdr:colOff>0</xdr:colOff>
      <xdr:row>30</xdr:row>
      <xdr:rowOff>1</xdr:rowOff>
    </xdr:to>
    <xdr:pic>
      <xdr:nvPicPr>
        <xdr:cNvPr id="5" name="Picture 4">
          <a:extLst>
            <a:ext uri="{FF2B5EF4-FFF2-40B4-BE49-F238E27FC236}">
              <a16:creationId xmlns:a16="http://schemas.microsoft.com/office/drawing/2014/main" id="{F267114B-8AB7-EB17-4293-74E7C047B3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7924800" y="180975"/>
          <a:ext cx="4876800" cy="5248275"/>
        </a:xfrm>
        <a:prstGeom prst="rect">
          <a:avLst/>
        </a:prstGeom>
        <a:ln>
          <a:solidFill>
            <a:schemeClr val="tx1"/>
          </a:solidFill>
        </a:ln>
      </xdr:spPr>
    </xdr:pic>
    <xdr:clientData/>
  </xdr:twoCellAnchor>
  <xdr:twoCellAnchor editAs="oneCell">
    <xdr:from>
      <xdr:col>1</xdr:col>
      <xdr:colOff>0</xdr:colOff>
      <xdr:row>30</xdr:row>
      <xdr:rowOff>0</xdr:rowOff>
    </xdr:from>
    <xdr:to>
      <xdr:col>13</xdr:col>
      <xdr:colOff>0</xdr:colOff>
      <xdr:row>45</xdr:row>
      <xdr:rowOff>0</xdr:rowOff>
    </xdr:to>
    <xdr:pic>
      <xdr:nvPicPr>
        <xdr:cNvPr id="7" name="Picture 6">
          <a:extLst>
            <a:ext uri="{FF2B5EF4-FFF2-40B4-BE49-F238E27FC236}">
              <a16:creationId xmlns:a16="http://schemas.microsoft.com/office/drawing/2014/main" id="{024C92D8-FE14-633D-A7F7-104F46D36E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609600" y="5429250"/>
          <a:ext cx="7315200" cy="2714625"/>
        </a:xfrm>
        <a:prstGeom prst="rect">
          <a:avLst/>
        </a:prstGeom>
        <a:ln w="12700">
          <a:solidFill>
            <a:schemeClr val="tx1"/>
          </a:solidFill>
        </a:ln>
      </xdr:spPr>
    </xdr:pic>
    <xdr:clientData/>
  </xdr:twoCellAnchor>
  <xdr:twoCellAnchor editAs="oneCell">
    <xdr:from>
      <xdr:col>13</xdr:col>
      <xdr:colOff>0</xdr:colOff>
      <xdr:row>30</xdr:row>
      <xdr:rowOff>0</xdr:rowOff>
    </xdr:from>
    <xdr:to>
      <xdr:col>21</xdr:col>
      <xdr:colOff>0</xdr:colOff>
      <xdr:row>45</xdr:row>
      <xdr:rowOff>0</xdr:rowOff>
    </xdr:to>
    <xdr:pic>
      <xdr:nvPicPr>
        <xdr:cNvPr id="9" name="Picture 8">
          <a:extLst>
            <a:ext uri="{FF2B5EF4-FFF2-40B4-BE49-F238E27FC236}">
              <a16:creationId xmlns:a16="http://schemas.microsoft.com/office/drawing/2014/main" id="{E7670725-3144-EA2E-44D3-E19042A95CC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7924800" y="5429250"/>
          <a:ext cx="4876800" cy="2714625"/>
        </a:xfrm>
        <a:prstGeom prst="rect">
          <a:avLst/>
        </a:prstGeom>
        <a:ln>
          <a:solidFill>
            <a:schemeClr val="tx1"/>
          </a:solidFill>
        </a:ln>
      </xdr:spPr>
    </xdr:pic>
    <xdr:clientData/>
  </xdr:twoCellAnchor>
  <xdr:twoCellAnchor editAs="oneCell">
    <xdr:from>
      <xdr:col>1</xdr:col>
      <xdr:colOff>0</xdr:colOff>
      <xdr:row>45</xdr:row>
      <xdr:rowOff>0</xdr:rowOff>
    </xdr:from>
    <xdr:to>
      <xdr:col>13</xdr:col>
      <xdr:colOff>0</xdr:colOff>
      <xdr:row>55</xdr:row>
      <xdr:rowOff>0</xdr:rowOff>
    </xdr:to>
    <xdr:pic>
      <xdr:nvPicPr>
        <xdr:cNvPr id="11" name="Picture 10">
          <a:extLst>
            <a:ext uri="{FF2B5EF4-FFF2-40B4-BE49-F238E27FC236}">
              <a16:creationId xmlns:a16="http://schemas.microsoft.com/office/drawing/2014/main" id="{11B52B8B-6F78-0017-CA4C-9F4030CED04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609600" y="8143875"/>
          <a:ext cx="7315200" cy="1809750"/>
        </a:xfrm>
        <a:prstGeom prst="rect">
          <a:avLst/>
        </a:prstGeom>
        <a:ln>
          <a:solidFill>
            <a:schemeClr val="tx1"/>
          </a:solidFill>
        </a:ln>
      </xdr:spPr>
    </xdr:pic>
    <xdr:clientData/>
  </xdr:twoCellAnchor>
  <xdr:twoCellAnchor>
    <xdr:from>
      <xdr:col>13</xdr:col>
      <xdr:colOff>0</xdr:colOff>
      <xdr:row>44</xdr:row>
      <xdr:rowOff>183233</xdr:rowOff>
    </xdr:from>
    <xdr:to>
      <xdr:col>21</xdr:col>
      <xdr:colOff>0</xdr:colOff>
      <xdr:row>54</xdr:row>
      <xdr:rowOff>183232</xdr:rowOff>
    </xdr:to>
    <xdr:grpSp>
      <xdr:nvGrpSpPr>
        <xdr:cNvPr id="18" name="Group 17">
          <a:extLst>
            <a:ext uri="{FF2B5EF4-FFF2-40B4-BE49-F238E27FC236}">
              <a16:creationId xmlns:a16="http://schemas.microsoft.com/office/drawing/2014/main" id="{E63BF4C0-DECD-CE8B-1DEF-727A78E93D7A}"/>
            </a:ext>
          </a:extLst>
        </xdr:cNvPr>
        <xdr:cNvGrpSpPr>
          <a:grpSpLocks/>
        </xdr:cNvGrpSpPr>
      </xdr:nvGrpSpPr>
      <xdr:grpSpPr>
        <a:xfrm>
          <a:off x="8365067" y="8130610"/>
          <a:ext cx="5147733" cy="1806222"/>
          <a:chOff x="8378209" y="8245523"/>
          <a:chExt cx="5155821" cy="1700108"/>
        </a:xfrm>
      </xdr:grpSpPr>
      <xdr:pic>
        <xdr:nvPicPr>
          <xdr:cNvPr id="13" name="Picture 12">
            <a:extLst>
              <a:ext uri="{FF2B5EF4-FFF2-40B4-BE49-F238E27FC236}">
                <a16:creationId xmlns:a16="http://schemas.microsoft.com/office/drawing/2014/main" id="{E006CEC9-1777-AE16-5A3E-8591F4112A6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r="129" b="24568"/>
          <a:stretch>
            <a:fillRect/>
          </a:stretch>
        </xdr:blipFill>
        <xdr:spPr>
          <a:xfrm>
            <a:off x="8378209" y="8245523"/>
            <a:ext cx="5155821" cy="1403588"/>
          </a:xfrm>
          <a:prstGeom prst="rect">
            <a:avLst/>
          </a:prstGeom>
          <a:ln>
            <a:solidFill>
              <a:schemeClr val="tx1"/>
            </a:solidFill>
          </a:ln>
        </xdr:spPr>
      </xdr:pic>
      <xdr:pic>
        <xdr:nvPicPr>
          <xdr:cNvPr id="15" name="Picture 14">
            <a:extLst>
              <a:ext uri="{FF2B5EF4-FFF2-40B4-BE49-F238E27FC236}">
                <a16:creationId xmlns:a16="http://schemas.microsoft.com/office/drawing/2014/main" id="{01218F10-9AA0-A73D-E1CE-DA47A5FB714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t="90686"/>
          <a:stretch>
            <a:fillRect/>
          </a:stretch>
        </xdr:blipFill>
        <xdr:spPr>
          <a:xfrm>
            <a:off x="8378209" y="9647093"/>
            <a:ext cx="5155821" cy="176214"/>
          </a:xfrm>
          <a:prstGeom prst="rect">
            <a:avLst/>
          </a:prstGeom>
          <a:ln>
            <a:solidFill>
              <a:schemeClr val="tx1"/>
            </a:solidFill>
          </a:ln>
        </xdr:spPr>
      </xdr:pic>
      <xdr:pic>
        <xdr:nvPicPr>
          <xdr:cNvPr id="17" name="Picture 16">
            <a:extLst>
              <a:ext uri="{FF2B5EF4-FFF2-40B4-BE49-F238E27FC236}">
                <a16:creationId xmlns:a16="http://schemas.microsoft.com/office/drawing/2014/main" id="{00C9D389-569C-94E2-F71A-000B0280ABB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8378209" y="9811202"/>
            <a:ext cx="5155821" cy="134429"/>
          </a:xfrm>
          <a:prstGeom prst="rect">
            <a:avLst/>
          </a:prstGeom>
          <a:ln>
            <a:solidFill>
              <a:schemeClr val="tx1"/>
            </a:solid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0</xdr:colOff>
      <xdr:row>6</xdr:row>
      <xdr:rowOff>21167</xdr:rowOff>
    </xdr:to>
    <xdr:pic>
      <xdr:nvPicPr>
        <xdr:cNvPr id="3" name="Picture 2">
          <a:extLst>
            <a:ext uri="{FF2B5EF4-FFF2-40B4-BE49-F238E27FC236}">
              <a16:creationId xmlns:a16="http://schemas.microsoft.com/office/drawing/2014/main" id="{1A9843D9-5CB4-6E75-4709-4576AAD090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00075" y="180975"/>
          <a:ext cx="4200525" cy="876300"/>
        </a:xfrm>
        <a:prstGeom prst="rect">
          <a:avLst/>
        </a:prstGeom>
        <a:ln w="9525">
          <a:solidFill>
            <a:srgbClr val="000000"/>
          </a:solidFill>
        </a:ln>
      </xdr:spPr>
    </xdr:pic>
    <xdr:clientData/>
  </xdr:twoCellAnchor>
  <xdr:twoCellAnchor>
    <xdr:from>
      <xdr:col>8</xdr:col>
      <xdr:colOff>0</xdr:colOff>
      <xdr:row>1</xdr:row>
      <xdr:rowOff>0</xdr:rowOff>
    </xdr:from>
    <xdr:to>
      <xdr:col>16</xdr:col>
      <xdr:colOff>1</xdr:colOff>
      <xdr:row>11</xdr:row>
      <xdr:rowOff>0</xdr:rowOff>
    </xdr:to>
    <xdr:grpSp>
      <xdr:nvGrpSpPr>
        <xdr:cNvPr id="4" name="Group 3">
          <a:extLst>
            <a:ext uri="{FF2B5EF4-FFF2-40B4-BE49-F238E27FC236}">
              <a16:creationId xmlns:a16="http://schemas.microsoft.com/office/drawing/2014/main" id="{4FCC2482-B95A-4818-9E62-2D95772D1553}"/>
            </a:ext>
          </a:extLst>
        </xdr:cNvPr>
        <xdr:cNvGrpSpPr>
          <a:grpSpLocks/>
        </xdr:cNvGrpSpPr>
      </xdr:nvGrpSpPr>
      <xdr:grpSpPr>
        <a:xfrm>
          <a:off x="5188746" y="182539"/>
          <a:ext cx="5188748" cy="1798195"/>
          <a:chOff x="8378209" y="8245523"/>
          <a:chExt cx="5155821" cy="1700108"/>
        </a:xfrm>
      </xdr:grpSpPr>
      <xdr:pic>
        <xdr:nvPicPr>
          <xdr:cNvPr id="5" name="Picture 4">
            <a:extLst>
              <a:ext uri="{FF2B5EF4-FFF2-40B4-BE49-F238E27FC236}">
                <a16:creationId xmlns:a16="http://schemas.microsoft.com/office/drawing/2014/main" id="{404D8667-471D-5350-BE0A-C3490B2859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r="129" b="24568"/>
          <a:stretch>
            <a:fillRect/>
          </a:stretch>
        </xdr:blipFill>
        <xdr:spPr>
          <a:xfrm>
            <a:off x="8378209" y="8245523"/>
            <a:ext cx="5155821" cy="1403588"/>
          </a:xfrm>
          <a:prstGeom prst="rect">
            <a:avLst/>
          </a:prstGeom>
          <a:ln w="9525">
            <a:solidFill>
              <a:srgbClr val="000000"/>
            </a:solidFill>
          </a:ln>
        </xdr:spPr>
      </xdr:pic>
      <xdr:pic>
        <xdr:nvPicPr>
          <xdr:cNvPr id="6" name="Picture 5">
            <a:extLst>
              <a:ext uri="{FF2B5EF4-FFF2-40B4-BE49-F238E27FC236}">
                <a16:creationId xmlns:a16="http://schemas.microsoft.com/office/drawing/2014/main" id="{63076868-A1D2-E1FB-5FFB-98F00FCDBF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t="90686"/>
          <a:stretch>
            <a:fillRect/>
          </a:stretch>
        </xdr:blipFill>
        <xdr:spPr>
          <a:xfrm>
            <a:off x="8378209" y="9647093"/>
            <a:ext cx="5155821" cy="176214"/>
          </a:xfrm>
          <a:prstGeom prst="rect">
            <a:avLst/>
          </a:prstGeom>
          <a:ln w="9525">
            <a:solidFill>
              <a:srgbClr val="000000"/>
            </a:solidFill>
          </a:ln>
        </xdr:spPr>
      </xdr:pic>
      <xdr:pic>
        <xdr:nvPicPr>
          <xdr:cNvPr id="7" name="Picture 6">
            <a:extLst>
              <a:ext uri="{FF2B5EF4-FFF2-40B4-BE49-F238E27FC236}">
                <a16:creationId xmlns:a16="http://schemas.microsoft.com/office/drawing/2014/main" id="{62E42E07-5458-DE0F-619C-D3AF997C5D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8378209" y="9811202"/>
            <a:ext cx="5155821" cy="134429"/>
          </a:xfrm>
          <a:prstGeom prst="rect">
            <a:avLst/>
          </a:prstGeom>
          <a:ln w="9525">
            <a:solidFill>
              <a:srgbClr val="000000"/>
            </a:solidFill>
          </a:ln>
        </xdr:spPr>
      </xdr:pic>
    </xdr:grpSp>
    <xdr:clientData/>
  </xdr:twoCellAnchor>
  <xdr:oneCellAnchor>
    <xdr:from>
      <xdr:col>8</xdr:col>
      <xdr:colOff>28575</xdr:colOff>
      <xdr:row>13</xdr:row>
      <xdr:rowOff>38100</xdr:rowOff>
    </xdr:from>
    <xdr:ext cx="2571750" cy="3048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23C875A3-231C-EE14-B035-7AF587BC80CC}"/>
                </a:ext>
              </a:extLst>
            </xdr:cNvPr>
            <xdr:cNvSpPr txBox="1"/>
          </xdr:nvSpPr>
          <xdr:spPr>
            <a:xfrm>
              <a:off x="4829175" y="2314575"/>
              <a:ext cx="2571750" cy="3048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IN" sz="1200" b="0" i="1">
                      <a:latin typeface="Cambria Math" panose="02040503050406030204" pitchFamily="18" charset="0"/>
                      <a:ea typeface="Cambria Math" panose="02040503050406030204" pitchFamily="18" charset="0"/>
                    </a:rPr>
                    <m:t>𝐶𝐴𝐺𝑅</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m:t>
                  </m:r>
                  <m:f>
                    <m:fPr>
                      <m:ctrlPr>
                        <a:rPr lang="en-IN" sz="1200" i="1">
                          <a:latin typeface="Cambria Math" panose="02040503050406030204" pitchFamily="18" charset="0"/>
                          <a:ea typeface="Cambria Math" panose="02040503050406030204" pitchFamily="18" charset="0"/>
                        </a:rPr>
                      </m:ctrlPr>
                    </m:fPr>
                    <m:num>
                      <m:rad>
                        <m:radPr>
                          <m:degHide m:val="on"/>
                          <m:ctrlPr>
                            <a:rPr lang="en-IN" sz="1200" i="1">
                              <a:latin typeface="Cambria Math" panose="02040503050406030204" pitchFamily="18" charset="0"/>
                              <a:ea typeface="Cambria Math" panose="02040503050406030204" pitchFamily="18" charset="0"/>
                            </a:rPr>
                          </m:ctrlPr>
                        </m:radPr>
                        <m:deg/>
                        <m:e>
                          <m:r>
                            <a:rPr lang="en-IN" sz="1200" b="0" i="1">
                              <a:latin typeface="Cambria Math" panose="02040503050406030204" pitchFamily="18" charset="0"/>
                              <a:ea typeface="Cambria Math" panose="02040503050406030204" pitchFamily="18" charset="0"/>
                            </a:rPr>
                            <m:t>664.45</m:t>
                          </m:r>
                        </m:e>
                      </m:rad>
                    </m:num>
                    <m:den>
                      <m:rad>
                        <m:radPr>
                          <m:degHide m:val="on"/>
                          <m:ctrlPr>
                            <a:rPr lang="en-IN" sz="1200" i="1">
                              <a:solidFill>
                                <a:schemeClr val="tx1"/>
                              </a:solidFill>
                              <a:effectLst/>
                              <a:latin typeface="Cambria Math" panose="02040503050406030204" pitchFamily="18" charset="0"/>
                              <a:ea typeface="Cambria Math" panose="02040503050406030204" pitchFamily="18" charset="0"/>
                              <a:cs typeface="+mn-cs"/>
                            </a:rPr>
                          </m:ctrlPr>
                        </m:radPr>
                        <m:deg/>
                        <m:e>
                          <m:r>
                            <a:rPr lang="en-IN" sz="1200" b="0" i="1">
                              <a:solidFill>
                                <a:schemeClr val="tx1"/>
                              </a:solidFill>
                              <a:effectLst/>
                              <a:latin typeface="Cambria Math" panose="02040503050406030204" pitchFamily="18" charset="0"/>
                              <a:ea typeface="Cambria Math" panose="02040503050406030204" pitchFamily="18" charset="0"/>
                              <a:cs typeface="+mn-cs"/>
                            </a:rPr>
                            <m:t>997.25</m:t>
                          </m:r>
                        </m:e>
                      </m:rad>
                    </m:den>
                  </m:f>
                </m:oMath>
              </a14:m>
              <a:r>
                <a:rPr lang="en-IN" sz="1200">
                  <a:solidFill>
                    <a:schemeClr val="tx1"/>
                  </a:solidFill>
                  <a:latin typeface="Cambria Math" panose="02040503050406030204" pitchFamily="18" charset="0"/>
                  <a:ea typeface="Cambria Math" panose="02040503050406030204" pitchFamily="18" charset="0"/>
                </a:rPr>
                <a:t> - 1) X 100</a:t>
              </a:r>
            </a:p>
          </xdr:txBody>
        </xdr:sp>
      </mc:Choice>
      <mc:Fallback xmlns="">
        <xdr:sp macro="" textlink="">
          <xdr:nvSpPr>
            <xdr:cNvPr id="8" name="TextBox 7">
              <a:extLst>
                <a:ext uri="{FF2B5EF4-FFF2-40B4-BE49-F238E27FC236}">
                  <a16:creationId xmlns:a16="http://schemas.microsoft.com/office/drawing/2014/main" id="{23C875A3-231C-EE14-B035-7AF587BC80CC}"/>
                </a:ext>
              </a:extLst>
            </xdr:cNvPr>
            <xdr:cNvSpPr txBox="1"/>
          </xdr:nvSpPr>
          <xdr:spPr>
            <a:xfrm>
              <a:off x="4829175" y="2314575"/>
              <a:ext cx="2571750" cy="3048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𝐶𝐴𝐺𝑅</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664.45/</a:t>
              </a:r>
              <a:r>
                <a:rPr lang="en-IN" sz="1200" b="0" i="0">
                  <a:solidFill>
                    <a:schemeClr val="tx1"/>
                  </a:solidFill>
                  <a:effectLst/>
                  <a:latin typeface="Cambria Math" panose="02040503050406030204" pitchFamily="18" charset="0"/>
                  <a:ea typeface="Cambria Math" panose="02040503050406030204" pitchFamily="18" charset="0"/>
                  <a:cs typeface="+mn-cs"/>
                </a:rPr>
                <a:t>√997.25</a:t>
              </a:r>
              <a:r>
                <a:rPr lang="en-IN" sz="1200">
                  <a:solidFill>
                    <a:schemeClr val="tx1"/>
                  </a:solidFill>
                  <a:latin typeface="Cambria Math" panose="02040503050406030204" pitchFamily="18" charset="0"/>
                  <a:ea typeface="Cambria Math" panose="02040503050406030204" pitchFamily="18" charset="0"/>
                </a:rPr>
                <a:t> - 1) X 100</a:t>
              </a:r>
            </a:p>
          </xdr:txBody>
        </xdr:sp>
      </mc:Fallback>
    </mc:AlternateContent>
    <xdr:clientData/>
  </xdr:oneCellAnchor>
  <xdr:oneCellAnchor>
    <xdr:from>
      <xdr:col>8</xdr:col>
      <xdr:colOff>28575</xdr:colOff>
      <xdr:row>15</xdr:row>
      <xdr:rowOff>142875</xdr:rowOff>
    </xdr:from>
    <xdr:ext cx="2571750" cy="18097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B7B531A9-93FA-4163-BDDD-C2FBD03BCAA8}"/>
                </a:ext>
              </a:extLst>
            </xdr:cNvPr>
            <xdr:cNvSpPr txBox="1"/>
          </xdr:nvSpPr>
          <xdr:spPr>
            <a:xfrm>
              <a:off x="4829175" y="2762250"/>
              <a:ext cx="2571750"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𝐶𝐴𝐺𝑅</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−18.37%</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9" name="TextBox 8">
              <a:extLst>
                <a:ext uri="{FF2B5EF4-FFF2-40B4-BE49-F238E27FC236}">
                  <a16:creationId xmlns:a16="http://schemas.microsoft.com/office/drawing/2014/main" id="{B7B531A9-93FA-4163-BDDD-C2FBD03BCAA8}"/>
                </a:ext>
              </a:extLst>
            </xdr:cNvPr>
            <xdr:cNvSpPr txBox="1"/>
          </xdr:nvSpPr>
          <xdr:spPr>
            <a:xfrm>
              <a:off x="4829175" y="2762250"/>
              <a:ext cx="2571750"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𝐶𝐴𝐺𝑅</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−18.37%</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1</xdr:col>
      <xdr:colOff>0</xdr:colOff>
      <xdr:row>9</xdr:row>
      <xdr:rowOff>0</xdr:rowOff>
    </xdr:from>
    <xdr:to>
      <xdr:col>8</xdr:col>
      <xdr:colOff>0</xdr:colOff>
      <xdr:row>28</xdr:row>
      <xdr:rowOff>0</xdr:rowOff>
    </xdr:to>
    <xdr:pic>
      <xdr:nvPicPr>
        <xdr:cNvPr id="11" name="Picture 10">
          <a:extLst>
            <a:ext uri="{FF2B5EF4-FFF2-40B4-BE49-F238E27FC236}">
              <a16:creationId xmlns:a16="http://schemas.microsoft.com/office/drawing/2014/main" id="{1F1E2DBD-94A5-B3C2-20F8-0D94D94621D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t="1069" r="469"/>
        <a:stretch>
          <a:fillRect/>
        </a:stretch>
      </xdr:blipFill>
      <xdr:spPr>
        <a:xfrm>
          <a:off x="600075" y="1571625"/>
          <a:ext cx="4200525" cy="3286125"/>
        </a:xfrm>
        <a:prstGeom prst="rect">
          <a:avLst/>
        </a:prstGeom>
        <a:ln w="9525">
          <a:solidFill>
            <a:schemeClr val="tx1"/>
          </a:solidFill>
        </a:ln>
      </xdr:spPr>
    </xdr:pic>
    <xdr:clientData/>
  </xdr:twoCellAnchor>
  <xdr:oneCellAnchor>
    <xdr:from>
      <xdr:col>1</xdr:col>
      <xdr:colOff>28575</xdr:colOff>
      <xdr:row>31</xdr:row>
      <xdr:rowOff>47625</xdr:rowOff>
    </xdr:from>
    <xdr:ext cx="4486275" cy="276225"/>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F90BF954-58CA-49AB-AEC6-D9F93B02686F}"/>
                </a:ext>
              </a:extLst>
            </xdr:cNvPr>
            <xdr:cNvSpPr txBox="1"/>
          </xdr:nvSpPr>
          <xdr:spPr>
            <a:xfrm>
              <a:off x="628650" y="5429250"/>
              <a:ext cx="448627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IN" sz="1200" b="0" i="1">
                      <a:latin typeface="Cambria Math" panose="02040503050406030204" pitchFamily="18" charset="0"/>
                      <a:ea typeface="Cambria Math" panose="02040503050406030204" pitchFamily="18" charset="0"/>
                    </a:rPr>
                    <m:t>𝐷𝑒𝑏𝑡</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𝑡𝑜</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𝐸𝑞𝑢𝑖𝑡𝑦</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𝑅𝑎𝑡𝑖𝑜</m:t>
                  </m:r>
                  <m:r>
                    <a:rPr lang="en-IN" sz="1200" i="1">
                      <a:latin typeface="Cambria Math" panose="02040503050406030204" pitchFamily="18" charset="0"/>
                      <a:ea typeface="Cambria Math" panose="02040503050406030204" pitchFamily="18" charset="0"/>
                    </a:rPr>
                    <m:t>=</m:t>
                  </m:r>
                  <m:f>
                    <m:fPr>
                      <m:ctrlPr>
                        <a:rPr lang="en-IN" sz="1200" i="1">
                          <a:latin typeface="Cambria Math" panose="02040503050406030204" pitchFamily="18" charset="0"/>
                          <a:ea typeface="Cambria Math" panose="02040503050406030204" pitchFamily="18" charset="0"/>
                        </a:rPr>
                      </m:ctrlPr>
                    </m:fPr>
                    <m:num>
                      <m:r>
                        <a:rPr lang="en-IN" sz="1200" b="0" i="1">
                          <a:latin typeface="Cambria Math" panose="02040503050406030204" pitchFamily="18" charset="0"/>
                          <a:ea typeface="Cambria Math" panose="02040503050406030204" pitchFamily="18" charset="0"/>
                        </a:rPr>
                        <m:t>8,777.56</m:t>
                      </m:r>
                    </m:num>
                    <m:den>
                      <m:r>
                        <a:rPr lang="en-IN" sz="1200" b="0" i="1">
                          <a:latin typeface="Cambria Math" panose="02040503050406030204" pitchFamily="18" charset="0"/>
                          <a:ea typeface="Cambria Math" panose="02040503050406030204" pitchFamily="18" charset="0"/>
                        </a:rPr>
                        <m:t>36,772.02</m:t>
                      </m:r>
                    </m:den>
                  </m:f>
                </m:oMath>
              </a14:m>
              <a:r>
                <a:rPr lang="en-IN" sz="1200">
                  <a:solidFill>
                    <a:schemeClr val="tx1"/>
                  </a:solidFill>
                  <a:latin typeface="Cambria Math" panose="02040503050406030204" pitchFamily="18" charset="0"/>
                  <a:ea typeface="Cambria Math" panose="02040503050406030204" pitchFamily="18" charset="0"/>
                </a:rPr>
                <a:t> X 100</a:t>
              </a:r>
            </a:p>
          </xdr:txBody>
        </xdr:sp>
      </mc:Choice>
      <mc:Fallback xmlns="">
        <xdr:sp macro="" textlink="">
          <xdr:nvSpPr>
            <xdr:cNvPr id="12" name="TextBox 11">
              <a:extLst>
                <a:ext uri="{FF2B5EF4-FFF2-40B4-BE49-F238E27FC236}">
                  <a16:creationId xmlns:a16="http://schemas.microsoft.com/office/drawing/2014/main" id="{F90BF954-58CA-49AB-AEC6-D9F93B02686F}"/>
                </a:ext>
              </a:extLst>
            </xdr:cNvPr>
            <xdr:cNvSpPr txBox="1"/>
          </xdr:nvSpPr>
          <xdr:spPr>
            <a:xfrm>
              <a:off x="628650" y="5429250"/>
              <a:ext cx="448627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𝐷𝑒𝑏𝑡−𝑡𝑜−𝐸𝑞𝑢𝑖𝑡𝑦 𝑅𝑎𝑡𝑖𝑜</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8,777.56/36,772.02</a:t>
              </a:r>
              <a:r>
                <a:rPr lang="en-IN" sz="1200">
                  <a:solidFill>
                    <a:schemeClr val="tx1"/>
                  </a:solidFill>
                  <a:latin typeface="Cambria Math" panose="02040503050406030204" pitchFamily="18" charset="0"/>
                  <a:ea typeface="Cambria Math" panose="02040503050406030204" pitchFamily="18" charset="0"/>
                </a:rPr>
                <a:t> X 100</a:t>
              </a:r>
            </a:p>
          </xdr:txBody>
        </xdr:sp>
      </mc:Fallback>
    </mc:AlternateContent>
    <xdr:clientData/>
  </xdr:oneCellAnchor>
  <xdr:oneCellAnchor>
    <xdr:from>
      <xdr:col>1</xdr:col>
      <xdr:colOff>9525</xdr:colOff>
      <xdr:row>33</xdr:row>
      <xdr:rowOff>57150</xdr:rowOff>
    </xdr:from>
    <xdr:ext cx="4505325" cy="180975"/>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30EF7AA2-9D27-4A72-B31C-421CB707AFFB}"/>
                </a:ext>
              </a:extLst>
            </xdr:cNvPr>
            <xdr:cNvSpPr txBox="1"/>
          </xdr:nvSpPr>
          <xdr:spPr>
            <a:xfrm>
              <a:off x="609600" y="57816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𝐷𝑒𝑏𝑡</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𝑡𝑜</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𝐸𝑞𝑢𝑖𝑡𝑦</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𝑅𝑎𝑡𝑖𝑜</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0.238702</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3" name="TextBox 12">
              <a:extLst>
                <a:ext uri="{FF2B5EF4-FFF2-40B4-BE49-F238E27FC236}">
                  <a16:creationId xmlns:a16="http://schemas.microsoft.com/office/drawing/2014/main" id="{30EF7AA2-9D27-4A72-B31C-421CB707AFFB}"/>
                </a:ext>
              </a:extLst>
            </xdr:cNvPr>
            <xdr:cNvSpPr txBox="1"/>
          </xdr:nvSpPr>
          <xdr:spPr>
            <a:xfrm>
              <a:off x="609600" y="57816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𝐷𝑒𝑏𝑡−𝑡𝑜−𝐸𝑞𝑢𝑖𝑡𝑦 𝑅𝑎𝑡𝑖𝑜</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0.238702</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38100</xdr:colOff>
      <xdr:row>44</xdr:row>
      <xdr:rowOff>76200</xdr:rowOff>
    </xdr:from>
    <xdr:ext cx="4486275" cy="276225"/>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E7852EC4-4E62-4C95-8BAE-E44FB93BD2A2}"/>
                </a:ext>
              </a:extLst>
            </xdr:cNvPr>
            <xdr:cNvSpPr txBox="1"/>
          </xdr:nvSpPr>
          <xdr:spPr>
            <a:xfrm>
              <a:off x="638175" y="7772400"/>
              <a:ext cx="448627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IN" sz="1200" b="0" i="1">
                      <a:latin typeface="Cambria Math" panose="02040503050406030204" pitchFamily="18" charset="0"/>
                      <a:ea typeface="Cambria Math" panose="02040503050406030204" pitchFamily="18" charset="0"/>
                    </a:rPr>
                    <m:t>𝑃𝑟𝑒</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𝑡𝑎𝑥</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𝐷𝑒𝑏𝑡</m:t>
                  </m:r>
                  <m:r>
                    <a:rPr lang="en-IN" sz="1200" i="1">
                      <a:latin typeface="Cambria Math" panose="02040503050406030204" pitchFamily="18" charset="0"/>
                      <a:ea typeface="Cambria Math" panose="02040503050406030204" pitchFamily="18" charset="0"/>
                    </a:rPr>
                    <m:t>=</m:t>
                  </m:r>
                  <m:f>
                    <m:fPr>
                      <m:ctrlPr>
                        <a:rPr lang="en-IN" sz="1200" i="1">
                          <a:latin typeface="Cambria Math" panose="02040503050406030204" pitchFamily="18" charset="0"/>
                          <a:ea typeface="Cambria Math" panose="02040503050406030204" pitchFamily="18" charset="0"/>
                        </a:rPr>
                      </m:ctrlPr>
                    </m:fPr>
                    <m:num>
                      <m:r>
                        <a:rPr lang="en-IN" sz="1200" b="0" i="1">
                          <a:latin typeface="Cambria Math" panose="02040503050406030204" pitchFamily="18" charset="0"/>
                          <a:ea typeface="Cambria Math" panose="02040503050406030204" pitchFamily="18" charset="0"/>
                        </a:rPr>
                        <m:t>593.84</m:t>
                      </m:r>
                    </m:num>
                    <m:den>
                      <m:r>
                        <a:rPr lang="en-IN" sz="1200" b="0" i="1">
                          <a:latin typeface="Cambria Math" panose="02040503050406030204" pitchFamily="18" charset="0"/>
                          <a:ea typeface="Cambria Math" panose="02040503050406030204" pitchFamily="18" charset="0"/>
                        </a:rPr>
                        <m:t>8,150.04</m:t>
                      </m:r>
                    </m:den>
                  </m:f>
                </m:oMath>
              </a14:m>
              <a:r>
                <a:rPr lang="en-IN" sz="1200">
                  <a:solidFill>
                    <a:schemeClr val="tx1"/>
                  </a:solidFill>
                  <a:latin typeface="Cambria Math" panose="02040503050406030204" pitchFamily="18" charset="0"/>
                  <a:ea typeface="Cambria Math" panose="02040503050406030204" pitchFamily="18" charset="0"/>
                </a:rPr>
                <a:t> X 100</a:t>
              </a:r>
            </a:p>
          </xdr:txBody>
        </xdr:sp>
      </mc:Choice>
      <mc:Fallback xmlns="">
        <xdr:sp macro="" textlink="">
          <xdr:nvSpPr>
            <xdr:cNvPr id="14" name="TextBox 13">
              <a:extLst>
                <a:ext uri="{FF2B5EF4-FFF2-40B4-BE49-F238E27FC236}">
                  <a16:creationId xmlns:a16="http://schemas.microsoft.com/office/drawing/2014/main" id="{E7852EC4-4E62-4C95-8BAE-E44FB93BD2A2}"/>
                </a:ext>
              </a:extLst>
            </xdr:cNvPr>
            <xdr:cNvSpPr txBox="1"/>
          </xdr:nvSpPr>
          <xdr:spPr>
            <a:xfrm>
              <a:off x="638175" y="7772400"/>
              <a:ext cx="448627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𝑃𝑟𝑒−𝑡𝑎𝑥 𝐶𝑜𝑠𝑡 𝑜𝑓 𝐷𝑒𝑏𝑡</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593.84/8,150.04</a:t>
              </a:r>
              <a:r>
                <a:rPr lang="en-IN" sz="1200">
                  <a:solidFill>
                    <a:schemeClr val="tx1"/>
                  </a:solidFill>
                  <a:latin typeface="Cambria Math" panose="02040503050406030204" pitchFamily="18" charset="0"/>
                  <a:ea typeface="Cambria Math" panose="02040503050406030204" pitchFamily="18" charset="0"/>
                </a:rPr>
                <a:t> X 100</a:t>
              </a:r>
            </a:p>
          </xdr:txBody>
        </xdr:sp>
      </mc:Fallback>
    </mc:AlternateContent>
    <xdr:clientData/>
  </xdr:oneCellAnchor>
  <xdr:oneCellAnchor>
    <xdr:from>
      <xdr:col>1</xdr:col>
      <xdr:colOff>19050</xdr:colOff>
      <xdr:row>46</xdr:row>
      <xdr:rowOff>142875</xdr:rowOff>
    </xdr:from>
    <xdr:ext cx="4505325" cy="18097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1EC6726-19B8-46FB-B1D1-60A2C6777128}"/>
                </a:ext>
              </a:extLst>
            </xdr:cNvPr>
            <xdr:cNvSpPr txBox="1"/>
          </xdr:nvSpPr>
          <xdr:spPr>
            <a:xfrm>
              <a:off x="619125" y="81819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𝑃𝑟𝑒</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𝑡𝑎𝑥</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𝐷𝑒𝑏𝑡</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7.29%</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5" name="TextBox 14">
              <a:extLst>
                <a:ext uri="{FF2B5EF4-FFF2-40B4-BE49-F238E27FC236}">
                  <a16:creationId xmlns:a16="http://schemas.microsoft.com/office/drawing/2014/main" id="{B1EC6726-19B8-46FB-B1D1-60A2C6777128}"/>
                </a:ext>
              </a:extLst>
            </xdr:cNvPr>
            <xdr:cNvSpPr txBox="1"/>
          </xdr:nvSpPr>
          <xdr:spPr>
            <a:xfrm>
              <a:off x="619125" y="81819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𝑃𝑟𝑒−𝑡𝑎𝑥 𝐶𝑜𝑠𝑡 𝑜𝑓 𝐷𝑒𝑏𝑡</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7.29%</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38100</xdr:colOff>
      <xdr:row>49</xdr:row>
      <xdr:rowOff>76200</xdr:rowOff>
    </xdr:from>
    <xdr:ext cx="4486275" cy="28575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BBD7FA52-B1E8-42CA-9E36-1CF2A9635448}"/>
                </a:ext>
              </a:extLst>
            </xdr:cNvPr>
            <xdr:cNvSpPr txBox="1"/>
          </xdr:nvSpPr>
          <xdr:spPr>
            <a:xfrm>
              <a:off x="638175" y="8648700"/>
              <a:ext cx="4486275" cy="285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IN" sz="1200" b="0" i="1">
                      <a:latin typeface="Cambria Math" panose="02040503050406030204" pitchFamily="18" charset="0"/>
                      <a:ea typeface="Cambria Math" panose="02040503050406030204" pitchFamily="18" charset="0"/>
                    </a:rPr>
                    <m:t>𝑃𝑜𝑠𝑡</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𝑡𝑎𝑥</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𝐷𝑒𝑏𝑡</m:t>
                  </m:r>
                  <m:r>
                    <a:rPr lang="en-IN" sz="1200" i="1">
                      <a:latin typeface="Cambria Math" panose="02040503050406030204" pitchFamily="18" charset="0"/>
                      <a:ea typeface="Cambria Math" panose="02040503050406030204" pitchFamily="18" charset="0"/>
                    </a:rPr>
                    <m:t>=</m:t>
                  </m:r>
                  <m:f>
                    <m:fPr>
                      <m:ctrlPr>
                        <a:rPr lang="en-IN" sz="1200" i="1">
                          <a:latin typeface="Cambria Math" panose="02040503050406030204" pitchFamily="18" charset="0"/>
                          <a:ea typeface="Cambria Math" panose="02040503050406030204" pitchFamily="18" charset="0"/>
                        </a:rPr>
                      </m:ctrlPr>
                    </m:fPr>
                    <m:num>
                      <m:r>
                        <a:rPr lang="en-IN" sz="1200" b="0" i="1">
                          <a:latin typeface="Cambria Math" panose="02040503050406030204" pitchFamily="18" charset="0"/>
                          <a:ea typeface="Cambria Math" panose="02040503050406030204" pitchFamily="18" charset="0"/>
                        </a:rPr>
                        <m:t>593.84 (1−0.3)</m:t>
                      </m:r>
                    </m:num>
                    <m:den>
                      <m:r>
                        <a:rPr lang="en-IN" sz="1200" b="0" i="1">
                          <a:latin typeface="Cambria Math" panose="02040503050406030204" pitchFamily="18" charset="0"/>
                          <a:ea typeface="Cambria Math" panose="02040503050406030204" pitchFamily="18" charset="0"/>
                        </a:rPr>
                        <m:t>8,150.04</m:t>
                      </m:r>
                    </m:den>
                  </m:f>
                </m:oMath>
              </a14:m>
              <a:r>
                <a:rPr lang="en-IN" sz="1200">
                  <a:solidFill>
                    <a:schemeClr val="tx1"/>
                  </a:solidFill>
                  <a:latin typeface="Cambria Math" panose="02040503050406030204" pitchFamily="18" charset="0"/>
                  <a:ea typeface="Cambria Math" panose="02040503050406030204" pitchFamily="18" charset="0"/>
                </a:rPr>
                <a:t> X 100</a:t>
              </a:r>
            </a:p>
          </xdr:txBody>
        </xdr:sp>
      </mc:Choice>
      <mc:Fallback xmlns="">
        <xdr:sp macro="" textlink="">
          <xdr:nvSpPr>
            <xdr:cNvPr id="16" name="TextBox 15">
              <a:extLst>
                <a:ext uri="{FF2B5EF4-FFF2-40B4-BE49-F238E27FC236}">
                  <a16:creationId xmlns:a16="http://schemas.microsoft.com/office/drawing/2014/main" id="{BBD7FA52-B1E8-42CA-9E36-1CF2A9635448}"/>
                </a:ext>
              </a:extLst>
            </xdr:cNvPr>
            <xdr:cNvSpPr txBox="1"/>
          </xdr:nvSpPr>
          <xdr:spPr>
            <a:xfrm>
              <a:off x="638175" y="8648700"/>
              <a:ext cx="4486275" cy="285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𝑃𝑜𝑠𝑡−𝑡𝑎𝑥 𝐶𝑜𝑠𝑡 𝑜𝑓 𝐷𝑒𝑏𝑡</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593.84 (1−0.3))/8,150.04</a:t>
              </a:r>
              <a:r>
                <a:rPr lang="en-IN" sz="1200">
                  <a:solidFill>
                    <a:schemeClr val="tx1"/>
                  </a:solidFill>
                  <a:latin typeface="Cambria Math" panose="02040503050406030204" pitchFamily="18" charset="0"/>
                  <a:ea typeface="Cambria Math" panose="02040503050406030204" pitchFamily="18" charset="0"/>
                </a:rPr>
                <a:t> X 100</a:t>
              </a:r>
            </a:p>
          </xdr:txBody>
        </xdr:sp>
      </mc:Fallback>
    </mc:AlternateContent>
    <xdr:clientData/>
  </xdr:oneCellAnchor>
  <xdr:oneCellAnchor>
    <xdr:from>
      <xdr:col>1</xdr:col>
      <xdr:colOff>19050</xdr:colOff>
      <xdr:row>51</xdr:row>
      <xdr:rowOff>142875</xdr:rowOff>
    </xdr:from>
    <xdr:ext cx="4505325" cy="180975"/>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4A40079E-C6F1-477B-8E89-200B288F8178}"/>
                </a:ext>
              </a:extLst>
            </xdr:cNvPr>
            <xdr:cNvSpPr txBox="1"/>
          </xdr:nvSpPr>
          <xdr:spPr>
            <a:xfrm>
              <a:off x="619125" y="90582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𝑃𝑜𝑠𝑡</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𝑡𝑎𝑥</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𝐷𝑒𝑏𝑡</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5.10%</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7" name="TextBox 16">
              <a:extLst>
                <a:ext uri="{FF2B5EF4-FFF2-40B4-BE49-F238E27FC236}">
                  <a16:creationId xmlns:a16="http://schemas.microsoft.com/office/drawing/2014/main" id="{4A40079E-C6F1-477B-8E89-200B288F8178}"/>
                </a:ext>
              </a:extLst>
            </xdr:cNvPr>
            <xdr:cNvSpPr txBox="1"/>
          </xdr:nvSpPr>
          <xdr:spPr>
            <a:xfrm>
              <a:off x="619125" y="9058275"/>
              <a:ext cx="45053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𝑃𝑜𝑠𝑡−𝑡𝑎𝑥 𝐶𝑜𝑠𝑡 𝑜𝑓 𝐷𝑒𝑏𝑡</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5.10%</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23</xdr:col>
      <xdr:colOff>28575</xdr:colOff>
      <xdr:row>1</xdr:row>
      <xdr:rowOff>38100</xdr:rowOff>
    </xdr:from>
    <xdr:ext cx="4429125" cy="34290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A5E05AA4-B994-4956-9407-963E951A56BE}"/>
                </a:ext>
              </a:extLst>
            </xdr:cNvPr>
            <xdr:cNvSpPr txBox="1"/>
          </xdr:nvSpPr>
          <xdr:spPr>
            <a:xfrm>
              <a:off x="13716000" y="238125"/>
              <a:ext cx="4429125" cy="3429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𝐶𝑂𝑉</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𝑀𝑎𝑟𝑘𝑒𝑡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𝑆𝑡𝑜𝑐𝑘</m:t>
                    </m:r>
                    <m:r>
                      <a:rPr lang="en-IN" sz="1200" b="0" i="1">
                        <a:latin typeface="Cambria Math" panose="02040503050406030204" pitchFamily="18" charset="0"/>
                        <a:ea typeface="Cambria Math" panose="02040503050406030204" pitchFamily="18" charset="0"/>
                      </a:rPr>
                      <m:t>)=</m:t>
                    </m:r>
                    <m:f>
                      <m:fPr>
                        <m:ctrlPr>
                          <a:rPr lang="en-IN" sz="1100" i="1">
                            <a:solidFill>
                              <a:schemeClr val="tx1"/>
                            </a:solidFill>
                            <a:effectLst/>
                            <a:latin typeface="Cambria Math" panose="02040503050406030204" pitchFamily="18" charset="0"/>
                            <a:ea typeface="+mn-ea"/>
                            <a:cs typeface="+mn-cs"/>
                          </a:rPr>
                        </m:ctrlPr>
                      </m:fPr>
                      <m:num>
                        <m:r>
                          <a:rPr lang="en-IN" sz="110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𝑋𝑖</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𝑋</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𝑌𝑖</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𝑌</m:t>
                        </m:r>
                        <m:r>
                          <a:rPr lang="en-IN" sz="1100" b="0" i="1">
                            <a:solidFill>
                              <a:schemeClr val="tx1"/>
                            </a:solidFill>
                            <a:effectLst/>
                            <a:latin typeface="Cambria Math" panose="02040503050406030204" pitchFamily="18" charset="0"/>
                            <a:ea typeface="+mn-ea"/>
                            <a:cs typeface="+mn-cs"/>
                          </a:rPr>
                          <m:t>)</m:t>
                        </m:r>
                      </m:num>
                      <m:den>
                        <m:r>
                          <a:rPr lang="en-IN" sz="1100" b="0" i="1">
                            <a:solidFill>
                              <a:schemeClr val="tx1"/>
                            </a:solidFill>
                            <a:effectLst/>
                            <a:latin typeface="Cambria Math" panose="02040503050406030204" pitchFamily="18" charset="0"/>
                            <a:ea typeface="+mn-ea"/>
                            <a:cs typeface="+mn-cs"/>
                          </a:rPr>
                          <m:t>𝑁</m:t>
                        </m:r>
                        <m:r>
                          <a:rPr lang="en-IN" sz="1100" b="0" i="1">
                            <a:solidFill>
                              <a:schemeClr val="tx1"/>
                            </a:solidFill>
                            <a:effectLst/>
                            <a:latin typeface="Cambria Math" panose="02040503050406030204" pitchFamily="18" charset="0"/>
                            <a:ea typeface="+mn-ea"/>
                            <a:cs typeface="+mn-cs"/>
                          </a:rPr>
                          <m:t> −1</m:t>
                        </m:r>
                      </m:den>
                    </m:f>
                    <m:r>
                      <a:rPr lang="en-IN" sz="1100">
                        <a:solidFill>
                          <a:schemeClr val="tx1"/>
                        </a:solidFill>
                        <a:effectLst/>
                        <a:latin typeface="Cambria Math" panose="02040503050406030204" pitchFamily="18" charset="0"/>
                        <a:ea typeface="+mn-ea"/>
                        <a:cs typeface="+mn-cs"/>
                      </a:rPr>
                      <m:t> </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4" name="TextBox 3">
              <a:extLst>
                <a:ext uri="{FF2B5EF4-FFF2-40B4-BE49-F238E27FC236}">
                  <a16:creationId xmlns:a16="http://schemas.microsoft.com/office/drawing/2014/main" id="{A5E05AA4-B994-4956-9407-963E951A56BE}"/>
                </a:ext>
              </a:extLst>
            </xdr:cNvPr>
            <xdr:cNvSpPr txBox="1"/>
          </xdr:nvSpPr>
          <xdr:spPr>
            <a:xfrm>
              <a:off x="13716000" y="238125"/>
              <a:ext cx="4429125" cy="3429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𝐶𝑂𝑉 (𝑅𝑒𝑡𝑢𝑟𝑛 𝑜𝑓 𝑀𝑎𝑟𝑘𝑒𝑡, 𝑅𝑒𝑡𝑢𝑟𝑛 𝑜𝑓 𝑆𝑡𝑜𝑐𝑘)=</a:t>
              </a:r>
              <a:r>
                <a:rPr lang="en-IN" sz="1100" i="0">
                  <a:solidFill>
                    <a:schemeClr val="tx1"/>
                  </a:solidFill>
                  <a:effectLst/>
                  <a:latin typeface="Cambria Math" panose="02040503050406030204" pitchFamily="18" charset="0"/>
                  <a:ea typeface="+mn-ea"/>
                  <a:cs typeface="+mn-cs"/>
                </a:rPr>
                <a:t>(∑</a:t>
              </a:r>
              <a:r>
                <a:rPr lang="en-IN" sz="1100" b="0" i="0">
                  <a:solidFill>
                    <a:schemeClr val="tx1"/>
                  </a:solidFill>
                  <a:effectLst/>
                  <a:latin typeface="Cambria Math" panose="02040503050406030204" pitchFamily="18" charset="0"/>
                  <a:ea typeface="+mn-ea"/>
                  <a:cs typeface="+mn-cs"/>
                </a:rPr>
                <a:t>(𝑋𝑖−𝑋)(𝑌𝑖−𝑌))/(𝑁 −1) </a:t>
              </a:r>
              <a:r>
                <a:rPr lang="en-IN" sz="1100" i="0">
                  <a:solidFill>
                    <a:schemeClr val="tx1"/>
                  </a:solidFill>
                  <a:effectLst/>
                  <a:latin typeface="Cambria Math" panose="02040503050406030204" pitchFamily="18" charset="0"/>
                  <a:ea typeface="+mn-ea"/>
                  <a:cs typeface="+mn-cs"/>
                </a:rPr>
                <a:t> </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3</xdr:row>
      <xdr:rowOff>85725</xdr:rowOff>
    </xdr:from>
    <xdr:ext cx="4429125" cy="18097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D492DC3E-54BF-4D37-991B-F2A306E1BEB7}"/>
                </a:ext>
              </a:extLst>
            </xdr:cNvPr>
            <xdr:cNvSpPr txBox="1"/>
          </xdr:nvSpPr>
          <xdr:spPr>
            <a:xfrm>
              <a:off x="13716000" y="647700"/>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𝐶𝑂𝑉</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𝑀𝑎𝑟𝑘𝑒𝑡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𝑆𝑡𝑜𝑐𝑘</m:t>
                        </m:r>
                      </m:e>
                    </m:d>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−0.00004197</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6" name="TextBox 5">
              <a:extLst>
                <a:ext uri="{FF2B5EF4-FFF2-40B4-BE49-F238E27FC236}">
                  <a16:creationId xmlns:a16="http://schemas.microsoft.com/office/drawing/2014/main" id="{D492DC3E-54BF-4D37-991B-F2A306E1BEB7}"/>
                </a:ext>
              </a:extLst>
            </xdr:cNvPr>
            <xdr:cNvSpPr txBox="1"/>
          </xdr:nvSpPr>
          <xdr:spPr>
            <a:xfrm>
              <a:off x="13716000" y="647700"/>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𝐶𝑂𝑉 (𝑅𝑒𝑡𝑢𝑟𝑛 𝑜𝑓 𝑀𝑎𝑟𝑘𝑒𝑡, 𝑅𝑒𝑡𝑢𝑟𝑛 𝑜𝑓 𝑆𝑡𝑜𝑐𝑘)</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−0.00004197</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5</xdr:row>
      <xdr:rowOff>38100</xdr:rowOff>
    </xdr:from>
    <xdr:ext cx="4429125" cy="3429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FA56BECD-1519-496F-99B1-DF910ED3874D}"/>
                </a:ext>
              </a:extLst>
            </xdr:cNvPr>
            <xdr:cNvSpPr txBox="1"/>
          </xdr:nvSpPr>
          <xdr:spPr>
            <a:xfrm>
              <a:off x="13716000" y="952500"/>
              <a:ext cx="4429125" cy="3429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𝑉𝑎𝑟𝑖𝑎𝑛𝑐𝑒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𝑀𝑎𝑟𝑘𝑒𝑡</m:t>
                    </m:r>
                    <m:r>
                      <a:rPr lang="en-IN" sz="1200" b="0" i="1">
                        <a:latin typeface="Cambria Math" panose="02040503050406030204" pitchFamily="18" charset="0"/>
                        <a:ea typeface="Cambria Math" panose="02040503050406030204" pitchFamily="18" charset="0"/>
                      </a:rPr>
                      <m:t>)=</m:t>
                    </m:r>
                    <m:f>
                      <m:fPr>
                        <m:ctrlPr>
                          <a:rPr lang="en-IN" sz="1100" i="1">
                            <a:solidFill>
                              <a:schemeClr val="tx1"/>
                            </a:solidFill>
                            <a:effectLst/>
                            <a:latin typeface="Cambria Math" panose="02040503050406030204" pitchFamily="18" charset="0"/>
                            <a:ea typeface="+mn-ea"/>
                            <a:cs typeface="+mn-cs"/>
                          </a:rPr>
                        </m:ctrlPr>
                      </m:fPr>
                      <m:num>
                        <m:r>
                          <a:rPr lang="en-IN" sz="110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𝑋𝑖</m:t>
                        </m:r>
                        <m:r>
                          <a:rPr lang="en-IN" sz="1100" b="0" i="1">
                            <a:solidFill>
                              <a:schemeClr val="tx1"/>
                            </a:solidFill>
                            <a:effectLst/>
                            <a:latin typeface="Cambria Math" panose="02040503050406030204" pitchFamily="18" charset="0"/>
                            <a:ea typeface="+mn-ea"/>
                            <a:cs typeface="+mn-cs"/>
                          </a:rPr>
                          <m:t>−</m:t>
                        </m:r>
                        <m:r>
                          <a:rPr lang="en-IN" sz="1100" b="0" i="1">
                            <a:solidFill>
                              <a:schemeClr val="tx1"/>
                            </a:solidFill>
                            <a:effectLst/>
                            <a:latin typeface="Cambria Math" panose="02040503050406030204" pitchFamily="18" charset="0"/>
                            <a:ea typeface="+mn-ea"/>
                            <a:cs typeface="+mn-cs"/>
                          </a:rPr>
                          <m:t>𝑋</m:t>
                        </m:r>
                        <m:r>
                          <a:rPr lang="en-IN" sz="1100" b="0" i="1">
                            <a:solidFill>
                              <a:schemeClr val="tx1"/>
                            </a:solidFill>
                            <a:effectLst/>
                            <a:latin typeface="Cambria Math" panose="02040503050406030204" pitchFamily="18" charset="0"/>
                            <a:ea typeface="+mn-ea"/>
                            <a:cs typeface="+mn-cs"/>
                          </a:rPr>
                          <m:t>)^2</m:t>
                        </m:r>
                      </m:num>
                      <m:den>
                        <m:r>
                          <a:rPr lang="en-IN" sz="1100" b="0" i="1">
                            <a:solidFill>
                              <a:schemeClr val="tx1"/>
                            </a:solidFill>
                            <a:effectLst/>
                            <a:latin typeface="Cambria Math" panose="02040503050406030204" pitchFamily="18" charset="0"/>
                            <a:ea typeface="+mn-ea"/>
                            <a:cs typeface="+mn-cs"/>
                          </a:rPr>
                          <m:t>𝑁</m:t>
                        </m:r>
                        <m:r>
                          <a:rPr lang="en-IN" sz="1100" b="0" i="1">
                            <a:solidFill>
                              <a:schemeClr val="tx1"/>
                            </a:solidFill>
                            <a:effectLst/>
                            <a:latin typeface="Cambria Math" panose="02040503050406030204" pitchFamily="18" charset="0"/>
                            <a:ea typeface="+mn-ea"/>
                            <a:cs typeface="+mn-cs"/>
                          </a:rPr>
                          <m:t> −1</m:t>
                        </m:r>
                      </m:den>
                    </m:f>
                    <m:r>
                      <a:rPr lang="en-IN" sz="1100">
                        <a:solidFill>
                          <a:schemeClr val="tx1"/>
                        </a:solidFill>
                        <a:effectLst/>
                        <a:latin typeface="Cambria Math" panose="02040503050406030204" pitchFamily="18" charset="0"/>
                        <a:ea typeface="+mn-ea"/>
                        <a:cs typeface="+mn-cs"/>
                      </a:rPr>
                      <m:t> </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7" name="TextBox 6">
              <a:extLst>
                <a:ext uri="{FF2B5EF4-FFF2-40B4-BE49-F238E27FC236}">
                  <a16:creationId xmlns:a16="http://schemas.microsoft.com/office/drawing/2014/main" id="{FA56BECD-1519-496F-99B1-DF910ED3874D}"/>
                </a:ext>
              </a:extLst>
            </xdr:cNvPr>
            <xdr:cNvSpPr txBox="1"/>
          </xdr:nvSpPr>
          <xdr:spPr>
            <a:xfrm>
              <a:off x="13716000" y="952500"/>
              <a:ext cx="4429125" cy="3429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𝑉𝑎𝑟𝑖𝑎𝑛𝑐𝑒 (𝑅𝑒𝑡𝑢𝑟𝑛 𝑜𝑓 𝑀𝑎𝑟𝑘𝑒𝑡)=</a:t>
              </a:r>
              <a:r>
                <a:rPr lang="en-IN" sz="1100" i="0">
                  <a:solidFill>
                    <a:schemeClr val="tx1"/>
                  </a:solidFill>
                  <a:effectLst/>
                  <a:latin typeface="Cambria Math" panose="02040503050406030204" pitchFamily="18" charset="0"/>
                  <a:ea typeface="+mn-ea"/>
                  <a:cs typeface="+mn-cs"/>
                </a:rPr>
                <a:t>(∑</a:t>
              </a:r>
              <a:r>
                <a:rPr lang="en-IN" sz="1100" b="0" i="0">
                  <a:solidFill>
                    <a:schemeClr val="tx1"/>
                  </a:solidFill>
                  <a:effectLst/>
                  <a:latin typeface="Cambria Math" panose="02040503050406030204" pitchFamily="18" charset="0"/>
                  <a:ea typeface="+mn-ea"/>
                  <a:cs typeface="+mn-cs"/>
                </a:rPr>
                <a:t>(𝑋𝑖−𝑋)^2)/(𝑁 −1) </a:t>
              </a:r>
              <a:r>
                <a:rPr lang="en-IN" sz="1100" i="0">
                  <a:solidFill>
                    <a:schemeClr val="tx1"/>
                  </a:solidFill>
                  <a:effectLst/>
                  <a:latin typeface="Cambria Math" panose="02040503050406030204" pitchFamily="18" charset="0"/>
                  <a:ea typeface="+mn-ea"/>
                  <a:cs typeface="+mn-cs"/>
                </a:rPr>
                <a:t> </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7</xdr:row>
      <xdr:rowOff>171450</xdr:rowOff>
    </xdr:from>
    <xdr:ext cx="4429125" cy="180975"/>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2016F68A-E654-4D62-8E3F-AFB733D3C69E}"/>
                </a:ext>
              </a:extLst>
            </xdr:cNvPr>
            <xdr:cNvSpPr txBox="1"/>
          </xdr:nvSpPr>
          <xdr:spPr>
            <a:xfrm>
              <a:off x="13716000" y="1428750"/>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𝑉𝑎𝑟</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𝑀𝑎𝑟𝑘𝑒𝑡</m:t>
                        </m:r>
                      </m:e>
                    </m:d>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0.00028085</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8" name="TextBox 7">
              <a:extLst>
                <a:ext uri="{FF2B5EF4-FFF2-40B4-BE49-F238E27FC236}">
                  <a16:creationId xmlns:a16="http://schemas.microsoft.com/office/drawing/2014/main" id="{2016F68A-E654-4D62-8E3F-AFB733D3C69E}"/>
                </a:ext>
              </a:extLst>
            </xdr:cNvPr>
            <xdr:cNvSpPr txBox="1"/>
          </xdr:nvSpPr>
          <xdr:spPr>
            <a:xfrm>
              <a:off x="13716000" y="1428750"/>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𝑉𝑎𝑟 (𝑅𝑒𝑡𝑢𝑟𝑛 𝑜𝑓 𝑀𝑎𝑟𝑘𝑒𝑡)</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0.00028085</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9</xdr:row>
      <xdr:rowOff>171450</xdr:rowOff>
    </xdr:from>
    <xdr:ext cx="4429125" cy="37147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A211612-66A8-4DB0-B66F-A88A7037F563}"/>
                </a:ext>
              </a:extLst>
            </xdr:cNvPr>
            <xdr:cNvSpPr txBox="1"/>
          </xdr:nvSpPr>
          <xdr:spPr>
            <a:xfrm>
              <a:off x="13716000" y="1781175"/>
              <a:ext cx="4429125" cy="371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𝐵𝑒𝑡𝑎</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𝑆𝑡𝑜𝑐𝑘</m:t>
                    </m:r>
                    <m:r>
                      <a:rPr lang="en-IN" sz="1200" b="0" i="1">
                        <a:latin typeface="Cambria Math" panose="02040503050406030204" pitchFamily="18" charset="0"/>
                        <a:ea typeface="Cambria Math" panose="02040503050406030204" pitchFamily="18" charset="0"/>
                      </a:rPr>
                      <m:t>)=</m:t>
                    </m:r>
                    <m:f>
                      <m:fPr>
                        <m:ctrlPr>
                          <a:rPr lang="en-IN" sz="1100" i="1">
                            <a:solidFill>
                              <a:schemeClr val="tx1"/>
                            </a:solidFill>
                            <a:effectLst/>
                            <a:latin typeface="Cambria Math" panose="02040503050406030204" pitchFamily="18" charset="0"/>
                            <a:ea typeface="+mn-ea"/>
                            <a:cs typeface="+mn-cs"/>
                          </a:rPr>
                        </m:ctrlPr>
                      </m:fPr>
                      <m:num>
                        <m:r>
                          <a:rPr lang="en-IN" sz="1100" b="0" i="1">
                            <a:solidFill>
                              <a:schemeClr val="tx1"/>
                            </a:solidFill>
                            <a:effectLst/>
                            <a:latin typeface="Cambria Math" panose="02040503050406030204" pitchFamily="18" charset="0"/>
                            <a:ea typeface="+mn-ea"/>
                            <a:cs typeface="+mn-cs"/>
                          </a:rPr>
                          <m:t>𝐶𝑂𝑉</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𝑅𝑒𝑡𝑢𝑟𝑛</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𝑜𝑓</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𝑀𝑎𝑟𝑘𝑒𝑡</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𝑅𝑒𝑡𝑢𝑟𝑛</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𝑜𝑓</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𝑆𝑡𝑜𝑐𝑘</m:t>
                        </m:r>
                        <m:r>
                          <a:rPr lang="en-IN" sz="1100" b="0" i="1">
                            <a:solidFill>
                              <a:schemeClr val="tx1"/>
                            </a:solidFill>
                            <a:effectLst/>
                            <a:latin typeface="Cambria Math" panose="02040503050406030204" pitchFamily="18" charset="0"/>
                            <a:ea typeface="+mn-ea"/>
                            <a:cs typeface="+mn-cs"/>
                          </a:rPr>
                          <m:t>)</m:t>
                        </m:r>
                      </m:num>
                      <m:den>
                        <m:r>
                          <a:rPr lang="en-IN" sz="1100" b="0" i="1">
                            <a:solidFill>
                              <a:schemeClr val="tx1"/>
                            </a:solidFill>
                            <a:effectLst/>
                            <a:latin typeface="Cambria Math" panose="02040503050406030204" pitchFamily="18" charset="0"/>
                            <a:ea typeface="+mn-ea"/>
                            <a:cs typeface="+mn-cs"/>
                          </a:rPr>
                          <m:t>𝑉𝑎𝑟</m:t>
                        </m:r>
                        <m:r>
                          <a:rPr lang="en-IN" sz="1100" b="0" i="1">
                            <a:solidFill>
                              <a:schemeClr val="tx1"/>
                            </a:solidFill>
                            <a:effectLst/>
                            <a:latin typeface="Cambria Math" panose="02040503050406030204" pitchFamily="18" charset="0"/>
                            <a:ea typeface="+mn-ea"/>
                            <a:cs typeface="+mn-cs"/>
                          </a:rPr>
                          <m:t> </m:t>
                        </m:r>
                        <m:d>
                          <m:dPr>
                            <m:ctrlPr>
                              <a:rPr lang="en-IN" sz="1100" b="0" i="1">
                                <a:solidFill>
                                  <a:schemeClr val="tx1"/>
                                </a:solidFill>
                                <a:effectLst/>
                                <a:latin typeface="Cambria Math" panose="02040503050406030204" pitchFamily="18" charset="0"/>
                                <a:ea typeface="+mn-ea"/>
                                <a:cs typeface="+mn-cs"/>
                              </a:rPr>
                            </m:ctrlPr>
                          </m:dPr>
                          <m:e>
                            <m:r>
                              <a:rPr lang="en-IN" sz="1100" b="0" i="1">
                                <a:solidFill>
                                  <a:schemeClr val="tx1"/>
                                </a:solidFill>
                                <a:effectLst/>
                                <a:latin typeface="Cambria Math" panose="02040503050406030204" pitchFamily="18" charset="0"/>
                                <a:ea typeface="+mn-ea"/>
                                <a:cs typeface="+mn-cs"/>
                              </a:rPr>
                              <m:t>𝑅𝑒𝑡𝑢𝑟𝑛</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𝑜𝑓</m:t>
                            </m:r>
                            <m:r>
                              <a:rPr lang="en-IN" sz="1100" b="0" i="1">
                                <a:solidFill>
                                  <a:schemeClr val="tx1"/>
                                </a:solidFill>
                                <a:effectLst/>
                                <a:latin typeface="Cambria Math" panose="02040503050406030204" pitchFamily="18" charset="0"/>
                                <a:ea typeface="+mn-ea"/>
                                <a:cs typeface="+mn-cs"/>
                              </a:rPr>
                              <m:t> </m:t>
                            </m:r>
                            <m:r>
                              <a:rPr lang="en-IN" sz="1100" b="0" i="1">
                                <a:solidFill>
                                  <a:schemeClr val="tx1"/>
                                </a:solidFill>
                                <a:effectLst/>
                                <a:latin typeface="Cambria Math" panose="02040503050406030204" pitchFamily="18" charset="0"/>
                                <a:ea typeface="+mn-ea"/>
                                <a:cs typeface="+mn-cs"/>
                              </a:rPr>
                              <m:t>𝑀𝑎𝑟𝑘𝑒𝑡</m:t>
                            </m:r>
                          </m:e>
                        </m:d>
                      </m:den>
                    </m:f>
                    <m:r>
                      <a:rPr lang="en-IN" sz="1100">
                        <a:solidFill>
                          <a:schemeClr val="tx1"/>
                        </a:solidFill>
                        <a:effectLst/>
                        <a:latin typeface="Cambria Math" panose="02040503050406030204" pitchFamily="18" charset="0"/>
                        <a:ea typeface="+mn-ea"/>
                        <a:cs typeface="+mn-cs"/>
                      </a:rPr>
                      <m:t> </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9" name="TextBox 8">
              <a:extLst>
                <a:ext uri="{FF2B5EF4-FFF2-40B4-BE49-F238E27FC236}">
                  <a16:creationId xmlns:a16="http://schemas.microsoft.com/office/drawing/2014/main" id="{0A211612-66A8-4DB0-B66F-A88A7037F563}"/>
                </a:ext>
              </a:extLst>
            </xdr:cNvPr>
            <xdr:cNvSpPr txBox="1"/>
          </xdr:nvSpPr>
          <xdr:spPr>
            <a:xfrm>
              <a:off x="13716000" y="1781175"/>
              <a:ext cx="4429125" cy="371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𝐵𝑒𝑡𝑎 (𝑆𝑡𝑜𝑐𝑘)=</a:t>
              </a:r>
              <a:r>
                <a:rPr lang="en-IN" sz="1100" i="0">
                  <a:solidFill>
                    <a:schemeClr val="tx1"/>
                  </a:solidFill>
                  <a:effectLst/>
                  <a:latin typeface="Cambria Math" panose="02040503050406030204" pitchFamily="18" charset="0"/>
                  <a:ea typeface="+mn-ea"/>
                  <a:cs typeface="+mn-cs"/>
                </a:rPr>
                <a:t>(</a:t>
              </a:r>
              <a:r>
                <a:rPr lang="en-IN" sz="1100" b="0" i="0">
                  <a:solidFill>
                    <a:schemeClr val="tx1"/>
                  </a:solidFill>
                  <a:effectLst/>
                  <a:latin typeface="Cambria Math" panose="02040503050406030204" pitchFamily="18" charset="0"/>
                  <a:ea typeface="+mn-ea"/>
                  <a:cs typeface="+mn-cs"/>
                </a:rPr>
                <a:t>𝐶𝑂𝑉 (𝑅𝑒𝑡𝑢𝑟𝑛 𝑜𝑓 𝑀𝑎𝑟𝑘𝑒𝑡, 𝑅𝑒𝑡𝑢𝑟𝑛 𝑜𝑓 𝑆𝑡𝑜𝑐𝑘))/(𝑉𝑎𝑟 (𝑅𝑒𝑡𝑢𝑟𝑛 𝑜𝑓 𝑀𝑎𝑟𝑘𝑒𝑡) ) </a:t>
              </a:r>
              <a:r>
                <a:rPr lang="en-IN" sz="1100" i="0">
                  <a:solidFill>
                    <a:schemeClr val="tx1"/>
                  </a:solidFill>
                  <a:effectLst/>
                  <a:latin typeface="Cambria Math" panose="02040503050406030204" pitchFamily="18" charset="0"/>
                  <a:ea typeface="+mn-ea"/>
                  <a:cs typeface="+mn-cs"/>
                </a:rPr>
                <a:t> </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12</xdr:row>
      <xdr:rowOff>171450</xdr:rowOff>
    </xdr:from>
    <xdr:ext cx="4429125" cy="180975"/>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B931BF8C-D710-4E72-92C2-55359152E797}"/>
                </a:ext>
              </a:extLst>
            </xdr:cNvPr>
            <xdr:cNvSpPr txBox="1"/>
          </xdr:nvSpPr>
          <xdr:spPr>
            <a:xfrm>
              <a:off x="13716000" y="229552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𝐵𝑒𝑡𝑎</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𝑆𝑡𝑜𝑐𝑘</m:t>
                        </m:r>
                      </m:e>
                    </m:d>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−0.149378</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0" name="TextBox 9">
              <a:extLst>
                <a:ext uri="{FF2B5EF4-FFF2-40B4-BE49-F238E27FC236}">
                  <a16:creationId xmlns:a16="http://schemas.microsoft.com/office/drawing/2014/main" id="{B931BF8C-D710-4E72-92C2-55359152E797}"/>
                </a:ext>
              </a:extLst>
            </xdr:cNvPr>
            <xdr:cNvSpPr txBox="1"/>
          </xdr:nvSpPr>
          <xdr:spPr>
            <a:xfrm>
              <a:off x="13716000" y="229552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𝐵𝑒𝑡𝑎 (𝑆𝑡𝑜𝑐𝑘)</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−0.149378</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14</xdr:row>
      <xdr:rowOff>171450</xdr:rowOff>
    </xdr:from>
    <xdr:ext cx="4429125" cy="180975"/>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CBC585D-7CCE-4D4C-B307-AD5919629AC1}"/>
                </a:ext>
              </a:extLst>
            </xdr:cNvPr>
            <xdr:cNvSpPr txBox="1"/>
          </xdr:nvSpPr>
          <xdr:spPr>
            <a:xfrm>
              <a:off x="13716000" y="263842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𝑅𝑖𝑠𝑘</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𝑓𝑟𝑒𝑒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𝑅𝑎𝑡𝑒</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6%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𝐴𝑠𝑠𝑢𝑚𝑝𝑡𝑖𝑜𝑛</m:t>
                        </m:r>
                      </m:e>
                    </m:d>
                  </m:oMath>
                </m:oMathPara>
              </a14:m>
              <a:endParaRPr lang="en-IN" sz="1200" b="0">
                <a:latin typeface="Cambria Math" panose="02040503050406030204" pitchFamily="18" charset="0"/>
                <a:ea typeface="Cambria Math" panose="02040503050406030204" pitchFamily="18" charset="0"/>
              </a:endParaRPr>
            </a:p>
          </xdr:txBody>
        </xdr:sp>
      </mc:Choice>
      <mc:Fallback xmlns="">
        <xdr:sp macro="" textlink="">
          <xdr:nvSpPr>
            <xdr:cNvPr id="11" name="TextBox 10">
              <a:extLst>
                <a:ext uri="{FF2B5EF4-FFF2-40B4-BE49-F238E27FC236}">
                  <a16:creationId xmlns:a16="http://schemas.microsoft.com/office/drawing/2014/main" id="{3CBC585D-7CCE-4D4C-B307-AD5919629AC1}"/>
                </a:ext>
              </a:extLst>
            </xdr:cNvPr>
            <xdr:cNvSpPr txBox="1"/>
          </xdr:nvSpPr>
          <xdr:spPr>
            <a:xfrm>
              <a:off x="13716000" y="263842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𝑅𝑖𝑠𝑘−𝑓𝑟𝑒𝑒 𝑅𝑎𝑡𝑒</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6% (𝐴𝑠𝑠𝑢𝑚𝑝𝑡𝑖𝑜𝑛)</a:t>
              </a:r>
              <a:endParaRPr lang="en-IN" sz="12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16</xdr:row>
      <xdr:rowOff>171450</xdr:rowOff>
    </xdr:from>
    <xdr:ext cx="6838950" cy="180975"/>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A1B849E2-4080-4F89-A0BA-74D1DBD2F2D8}"/>
                </a:ext>
              </a:extLst>
            </xdr:cNvPr>
            <xdr:cNvSpPr txBox="1"/>
          </xdr:nvSpPr>
          <xdr:spPr>
            <a:xfrm>
              <a:off x="13716000" y="3000375"/>
              <a:ext cx="6838950"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𝐸𝑞𝑢𝑖𝑡𝑦</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𝑅𝑖𝑠𝑘</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𝑓𝑟𝑒𝑒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𝑅𝑎𝑡𝑒</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𝑅𝑓</m:t>
                        </m:r>
                      </m:e>
                    </m:d>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𝐵𝑒𝑡𝑎</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𝑀𝑎𝑟𝑘𝑒𝑡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𝑅𝑒𝑡𝑢𝑟𝑛</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𝑅𝑚</m:t>
                        </m:r>
                      </m:e>
                    </m:d>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𝑅𝑖𝑠𝑘</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𝑓𝑟𝑒𝑒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𝑅𝑎𝑡𝑒</m:t>
                    </m:r>
                    <m:r>
                      <a:rPr lang="en-IN" sz="1200" b="0" i="1">
                        <a:latin typeface="Cambria Math" panose="02040503050406030204" pitchFamily="18" charset="0"/>
                        <a:ea typeface="Cambria Math" panose="02040503050406030204" pitchFamily="18" charset="0"/>
                      </a:rPr>
                      <m:t> </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𝑅𝑓</m:t>
                        </m:r>
                      </m:e>
                    </m:d>
                    <m:r>
                      <a:rPr lang="en-IN" sz="1200" b="0" i="0">
                        <a:latin typeface="Cambria Math" panose="02040503050406030204" pitchFamily="18" charset="0"/>
                        <a:ea typeface="Cambria Math" panose="02040503050406030204" pitchFamily="18" charset="0"/>
                      </a:rPr>
                      <m:t>]</m:t>
                    </m:r>
                  </m:oMath>
                </m:oMathPara>
              </a14:m>
              <a:endParaRPr lang="en-IN" sz="1200" b="0">
                <a:latin typeface="Cambria Math" panose="02040503050406030204" pitchFamily="18" charset="0"/>
                <a:ea typeface="Cambria Math" panose="02040503050406030204" pitchFamily="18" charset="0"/>
              </a:endParaRPr>
            </a:p>
          </xdr:txBody>
        </xdr:sp>
      </mc:Choice>
      <mc:Fallback xmlns="">
        <xdr:sp macro="" textlink="">
          <xdr:nvSpPr>
            <xdr:cNvPr id="13" name="TextBox 12">
              <a:extLst>
                <a:ext uri="{FF2B5EF4-FFF2-40B4-BE49-F238E27FC236}">
                  <a16:creationId xmlns:a16="http://schemas.microsoft.com/office/drawing/2014/main" id="{A1B849E2-4080-4F89-A0BA-74D1DBD2F2D8}"/>
                </a:ext>
              </a:extLst>
            </xdr:cNvPr>
            <xdr:cNvSpPr txBox="1"/>
          </xdr:nvSpPr>
          <xdr:spPr>
            <a:xfrm>
              <a:off x="13716000" y="3000375"/>
              <a:ext cx="6838950"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𝐶𝑜𝑠𝑡 𝑜𝑓 𝐸𝑞𝑢𝑖𝑡𝑦</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𝑅𝑖𝑠𝑘−𝑓𝑟𝑒𝑒 𝑅𝑎𝑡𝑒 (𝑅𝑓)−𝐵𝑒𝑡𝑎∗[𝑀𝑎𝑟𝑘𝑒𝑡 𝑅𝑒𝑡𝑢𝑟𝑛 (𝑅𝑚)−𝑅𝑖𝑠𝑘−𝑓𝑟𝑒𝑒 𝑅𝑎𝑡𝑒 (𝑅𝑓)]</a:t>
              </a:r>
              <a:endParaRPr lang="en-IN" sz="12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23</xdr:col>
      <xdr:colOff>28575</xdr:colOff>
      <xdr:row>19</xdr:row>
      <xdr:rowOff>0</xdr:rowOff>
    </xdr:from>
    <xdr:ext cx="4429125" cy="180975"/>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C6163654-D24E-4E06-9D16-C5B5CCDC173F}"/>
                </a:ext>
              </a:extLst>
            </xdr:cNvPr>
            <xdr:cNvSpPr txBox="1"/>
          </xdr:nvSpPr>
          <xdr:spPr>
            <a:xfrm>
              <a:off x="13716000" y="334327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𝐶𝑜𝑠𝑡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𝐸𝑞𝑢𝑖𝑡𝑦</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5.25%</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4" name="TextBox 13">
              <a:extLst>
                <a:ext uri="{FF2B5EF4-FFF2-40B4-BE49-F238E27FC236}">
                  <a16:creationId xmlns:a16="http://schemas.microsoft.com/office/drawing/2014/main" id="{C6163654-D24E-4E06-9D16-C5B5CCDC173F}"/>
                </a:ext>
              </a:extLst>
            </xdr:cNvPr>
            <xdr:cNvSpPr txBox="1"/>
          </xdr:nvSpPr>
          <xdr:spPr>
            <a:xfrm>
              <a:off x="13716000" y="3343275"/>
              <a:ext cx="442912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𝐶𝑜𝑠𝑡 𝑜𝑓 𝐸𝑞𝑢𝑖𝑡𝑦</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5.25%</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twoCellAnchor>
    <xdr:from>
      <xdr:col>23</xdr:col>
      <xdr:colOff>0</xdr:colOff>
      <xdr:row>25</xdr:row>
      <xdr:rowOff>64781</xdr:rowOff>
    </xdr:from>
    <xdr:to>
      <xdr:col>33</xdr:col>
      <xdr:colOff>0</xdr:colOff>
      <xdr:row>51</xdr:row>
      <xdr:rowOff>0</xdr:rowOff>
    </xdr:to>
    <xdr:graphicFrame macro="">
      <xdr:nvGraphicFramePr>
        <xdr:cNvPr id="12" name="Chart 11">
          <a:extLst>
            <a:ext uri="{FF2B5EF4-FFF2-40B4-BE49-F238E27FC236}">
              <a16:creationId xmlns:a16="http://schemas.microsoft.com/office/drawing/2014/main" id="{AE03F3AD-B84B-477B-A074-DEFCBFF512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1168</xdr:colOff>
      <xdr:row>18</xdr:row>
      <xdr:rowOff>117499</xdr:rowOff>
    </xdr:to>
    <xdr:pic>
      <xdr:nvPicPr>
        <xdr:cNvPr id="2" name="Picture 1">
          <a:extLst>
            <a:ext uri="{FF2B5EF4-FFF2-40B4-BE49-F238E27FC236}">
              <a16:creationId xmlns:a16="http://schemas.microsoft.com/office/drawing/2014/main" id="{669F2078-90B6-41B1-9785-A0B96C4CCD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t="1069" r="469"/>
        <a:stretch>
          <a:fillRect/>
        </a:stretch>
      </xdr:blipFill>
      <xdr:spPr>
        <a:xfrm>
          <a:off x="0" y="0"/>
          <a:ext cx="4200525" cy="3343275"/>
        </a:xfrm>
        <a:prstGeom prst="rect">
          <a:avLst/>
        </a:prstGeom>
        <a:ln w="9525">
          <a:solidFill>
            <a:schemeClr val="tx1"/>
          </a:solidFill>
        </a:ln>
      </xdr:spPr>
    </xdr:pic>
    <xdr:clientData/>
  </xdr:twoCellAnchor>
  <xdr:twoCellAnchor editAs="oneCell">
    <xdr:from>
      <xdr:col>0</xdr:col>
      <xdr:colOff>0</xdr:colOff>
      <xdr:row>18</xdr:row>
      <xdr:rowOff>126998</xdr:rowOff>
    </xdr:from>
    <xdr:to>
      <xdr:col>7</xdr:col>
      <xdr:colOff>0</xdr:colOff>
      <xdr:row>24</xdr:row>
      <xdr:rowOff>88637</xdr:rowOff>
    </xdr:to>
    <xdr:pic>
      <xdr:nvPicPr>
        <xdr:cNvPr id="3" name="Picture 2">
          <a:extLst>
            <a:ext uri="{FF2B5EF4-FFF2-40B4-BE49-F238E27FC236}">
              <a16:creationId xmlns:a16="http://schemas.microsoft.com/office/drawing/2014/main" id="{00D4854D-92AA-4631-AEDD-502D034DAC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3352800"/>
          <a:ext cx="4200525" cy="1028700"/>
        </a:xfrm>
        <a:prstGeom prst="rect">
          <a:avLst/>
        </a:prstGeom>
        <a:ln>
          <a:solidFill>
            <a:schemeClr val="tx1"/>
          </a:solidFill>
        </a:ln>
      </xdr:spPr>
    </xdr:pic>
    <xdr:clientData/>
  </xdr:twoCellAnchor>
  <xdr:twoCellAnchor>
    <xdr:from>
      <xdr:col>0</xdr:col>
      <xdr:colOff>0</xdr:colOff>
      <xdr:row>24</xdr:row>
      <xdr:rowOff>135470</xdr:rowOff>
    </xdr:from>
    <xdr:to>
      <xdr:col>7</xdr:col>
      <xdr:colOff>0</xdr:colOff>
      <xdr:row>33</xdr:row>
      <xdr:rowOff>160866</xdr:rowOff>
    </xdr:to>
    <xdr:grpSp>
      <xdr:nvGrpSpPr>
        <xdr:cNvPr id="4" name="Group 3">
          <a:extLst>
            <a:ext uri="{FF2B5EF4-FFF2-40B4-BE49-F238E27FC236}">
              <a16:creationId xmlns:a16="http://schemas.microsoft.com/office/drawing/2014/main" id="{D669DD90-C49A-4E00-B81B-4411FE0771D7}"/>
            </a:ext>
          </a:extLst>
        </xdr:cNvPr>
        <xdr:cNvGrpSpPr>
          <a:grpSpLocks/>
        </xdr:cNvGrpSpPr>
      </xdr:nvGrpSpPr>
      <xdr:grpSpPr>
        <a:xfrm>
          <a:off x="0" y="4465206"/>
          <a:ext cx="4547690" cy="1618135"/>
          <a:chOff x="8378209" y="8245523"/>
          <a:chExt cx="5155821" cy="1700108"/>
        </a:xfrm>
      </xdr:grpSpPr>
      <xdr:pic>
        <xdr:nvPicPr>
          <xdr:cNvPr id="5" name="Picture 4">
            <a:extLst>
              <a:ext uri="{FF2B5EF4-FFF2-40B4-BE49-F238E27FC236}">
                <a16:creationId xmlns:a16="http://schemas.microsoft.com/office/drawing/2014/main" id="{CEC957AB-0683-2A1E-EFE2-939EC36911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r="129" b="24568"/>
          <a:stretch>
            <a:fillRect/>
          </a:stretch>
        </xdr:blipFill>
        <xdr:spPr>
          <a:xfrm>
            <a:off x="8378209" y="8245523"/>
            <a:ext cx="5155821" cy="1403588"/>
          </a:xfrm>
          <a:prstGeom prst="rect">
            <a:avLst/>
          </a:prstGeom>
          <a:ln>
            <a:solidFill>
              <a:srgbClr val="000000"/>
            </a:solidFill>
          </a:ln>
        </xdr:spPr>
      </xdr:pic>
      <xdr:pic>
        <xdr:nvPicPr>
          <xdr:cNvPr id="6" name="Picture 5">
            <a:extLst>
              <a:ext uri="{FF2B5EF4-FFF2-40B4-BE49-F238E27FC236}">
                <a16:creationId xmlns:a16="http://schemas.microsoft.com/office/drawing/2014/main" id="{B7416281-4D05-5B71-D22C-FA73C36A5C2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t="90686"/>
          <a:stretch>
            <a:fillRect/>
          </a:stretch>
        </xdr:blipFill>
        <xdr:spPr>
          <a:xfrm>
            <a:off x="8378209" y="9647093"/>
            <a:ext cx="5155821" cy="176214"/>
          </a:xfrm>
          <a:prstGeom prst="rect">
            <a:avLst/>
          </a:prstGeom>
          <a:ln>
            <a:solidFill>
              <a:srgbClr val="000000"/>
            </a:solidFill>
          </a:ln>
        </xdr:spPr>
      </xdr:pic>
      <xdr:pic>
        <xdr:nvPicPr>
          <xdr:cNvPr id="7" name="Picture 6">
            <a:extLst>
              <a:ext uri="{FF2B5EF4-FFF2-40B4-BE49-F238E27FC236}">
                <a16:creationId xmlns:a16="http://schemas.microsoft.com/office/drawing/2014/main" id="{04602062-C041-2AB2-8C82-D89330CAD2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8378209" y="9811202"/>
            <a:ext cx="5155821" cy="134429"/>
          </a:xfrm>
          <a:prstGeom prst="rect">
            <a:avLst/>
          </a:prstGeom>
          <a:ln>
            <a:solidFill>
              <a:srgbClr val="000000"/>
            </a:solidFill>
          </a:ln>
        </xdr:spPr>
      </xdr:pic>
    </xdr:grpSp>
    <xdr:clientData/>
  </xdr:twoCellAnchor>
  <xdr:oneCellAnchor>
    <xdr:from>
      <xdr:col>8</xdr:col>
      <xdr:colOff>38100</xdr:colOff>
      <xdr:row>15</xdr:row>
      <xdr:rowOff>38100</xdr:rowOff>
    </xdr:from>
    <xdr:ext cx="4486275" cy="180975"/>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CE88593E-703D-40DE-BE66-549584802785}"/>
                </a:ext>
              </a:extLst>
            </xdr:cNvPr>
            <xdr:cNvSpPr txBox="1"/>
          </xdr:nvSpPr>
          <xdr:spPr>
            <a:xfrm>
              <a:off x="4838700" y="2743200"/>
              <a:ext cx="448627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𝑁𝑢𝑚𝑏𝑒𝑟</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𝑜𝑓</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𝐸𝑞𝑢𝑖𝑡𝑦</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𝑆h𝑎𝑟𝑒𝑠</m:t>
                    </m:r>
                    <m:r>
                      <a:rPr lang="en-IN" sz="1200" i="1">
                        <a:latin typeface="Cambria Math" panose="02040503050406030204" pitchFamily="18" charset="0"/>
                        <a:ea typeface="Cambria Math" panose="02040503050406030204" pitchFamily="18" charset="0"/>
                      </a:rPr>
                      <m:t>=1</m:t>
                    </m:r>
                    <m:r>
                      <a:rPr lang="en-IN" sz="1200" b="0" i="1">
                        <a:latin typeface="Cambria Math" panose="02040503050406030204" pitchFamily="18" charset="0"/>
                        <a:ea typeface="Cambria Math" panose="02040503050406030204" pitchFamily="18" charset="0"/>
                      </a:rPr>
                      <m:t>86,535,807</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8" name="TextBox 7">
              <a:extLst>
                <a:ext uri="{FF2B5EF4-FFF2-40B4-BE49-F238E27FC236}">
                  <a16:creationId xmlns:a16="http://schemas.microsoft.com/office/drawing/2014/main" id="{CE88593E-703D-40DE-BE66-549584802785}"/>
                </a:ext>
              </a:extLst>
            </xdr:cNvPr>
            <xdr:cNvSpPr txBox="1"/>
          </xdr:nvSpPr>
          <xdr:spPr>
            <a:xfrm>
              <a:off x="4838700" y="2743200"/>
              <a:ext cx="448627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𝑁𝑢𝑚𝑏𝑒𝑟 𝑜𝑓 𝐸𝑞𝑢𝑖𝑡𝑦 𝑆ℎ𝑎𝑟𝑒𝑠</a:t>
              </a:r>
              <a:r>
                <a:rPr lang="en-IN" sz="1200" i="0">
                  <a:latin typeface="Cambria Math" panose="02040503050406030204" pitchFamily="18" charset="0"/>
                  <a:ea typeface="Cambria Math" panose="02040503050406030204" pitchFamily="18" charset="0"/>
                </a:rPr>
                <a:t>=1</a:t>
              </a:r>
              <a:r>
                <a:rPr lang="en-IN" sz="1200" b="0" i="0">
                  <a:latin typeface="Cambria Math" panose="02040503050406030204" pitchFamily="18" charset="0"/>
                  <a:ea typeface="Cambria Math" panose="02040503050406030204" pitchFamily="18" charset="0"/>
                </a:rPr>
                <a:t>86,535,807</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38100</xdr:colOff>
      <xdr:row>16</xdr:row>
      <xdr:rowOff>114300</xdr:rowOff>
    </xdr:from>
    <xdr:ext cx="4486275" cy="16192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709864C5-0A3C-4ED5-AAB2-B4E2069F3542}"/>
                </a:ext>
              </a:extLst>
            </xdr:cNvPr>
            <xdr:cNvSpPr txBox="1"/>
          </xdr:nvSpPr>
          <xdr:spPr>
            <a:xfrm>
              <a:off x="4838700" y="2990850"/>
              <a:ext cx="4486275" cy="1619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100" b="0" i="1">
                        <a:latin typeface="Cambria Math" panose="02040503050406030204" pitchFamily="18" charset="0"/>
                        <a:ea typeface="Cambria Math" panose="02040503050406030204" pitchFamily="18" charset="0"/>
                      </a:rPr>
                      <m:t>𝑀𝑎𝑟𝑘𝑒𝑡</m:t>
                    </m:r>
                    <m:r>
                      <a:rPr lang="en-IN" sz="1100" b="0" i="1">
                        <a:latin typeface="Cambria Math" panose="02040503050406030204" pitchFamily="18" charset="0"/>
                        <a:ea typeface="Cambria Math" panose="02040503050406030204" pitchFamily="18" charset="0"/>
                      </a:rPr>
                      <m:t> </m:t>
                    </m:r>
                    <m:r>
                      <a:rPr lang="en-IN" sz="1100" b="0" i="1">
                        <a:latin typeface="Cambria Math" panose="02040503050406030204" pitchFamily="18" charset="0"/>
                        <a:ea typeface="Cambria Math" panose="02040503050406030204" pitchFamily="18" charset="0"/>
                      </a:rPr>
                      <m:t>𝑃𝑟𝑖𝑐𝑒</m:t>
                    </m:r>
                    <m:r>
                      <a:rPr lang="en-IN" sz="1100" b="0" i="1">
                        <a:latin typeface="Cambria Math" panose="02040503050406030204" pitchFamily="18" charset="0"/>
                        <a:ea typeface="Cambria Math" panose="02040503050406030204" pitchFamily="18" charset="0"/>
                      </a:rPr>
                      <m:t> </m:t>
                    </m:r>
                    <m:r>
                      <a:rPr lang="en-IN" sz="1100" b="0" i="1">
                        <a:latin typeface="Cambria Math" panose="02040503050406030204" pitchFamily="18" charset="0"/>
                        <a:ea typeface="Cambria Math" panose="02040503050406030204" pitchFamily="18" charset="0"/>
                      </a:rPr>
                      <m:t>𝑝𝑒𝑟</m:t>
                    </m:r>
                    <m:r>
                      <a:rPr lang="en-IN" sz="1100" b="0" i="1">
                        <a:latin typeface="Cambria Math" panose="02040503050406030204" pitchFamily="18" charset="0"/>
                        <a:ea typeface="Cambria Math" panose="02040503050406030204" pitchFamily="18" charset="0"/>
                      </a:rPr>
                      <m:t> </m:t>
                    </m:r>
                    <m:r>
                      <a:rPr lang="en-IN" sz="1100" b="0" i="1">
                        <a:latin typeface="Cambria Math" panose="02040503050406030204" pitchFamily="18" charset="0"/>
                        <a:ea typeface="Cambria Math" panose="02040503050406030204" pitchFamily="18" charset="0"/>
                      </a:rPr>
                      <m:t>𝑆h𝑎𝑟𝑒</m:t>
                    </m:r>
                    <m:d>
                      <m:dPr>
                        <m:ctrlPr>
                          <a:rPr lang="en-IN" sz="1100" b="0" i="1">
                            <a:latin typeface="Cambria Math" panose="02040503050406030204" pitchFamily="18" charset="0"/>
                            <a:ea typeface="Cambria Math" panose="02040503050406030204" pitchFamily="18" charset="0"/>
                          </a:rPr>
                        </m:ctrlPr>
                      </m:dPr>
                      <m:e>
                        <m:r>
                          <a:rPr lang="en-IN" sz="1100" b="0" i="1">
                            <a:latin typeface="Cambria Math" panose="02040503050406030204" pitchFamily="18" charset="0"/>
                            <a:ea typeface="Cambria Math" panose="02040503050406030204" pitchFamily="18" charset="0"/>
                          </a:rPr>
                          <m:t>𝑎𝑠</m:t>
                        </m:r>
                        <m:r>
                          <a:rPr lang="en-IN" sz="1100" b="0" i="1">
                            <a:latin typeface="Cambria Math" panose="02040503050406030204" pitchFamily="18" charset="0"/>
                            <a:ea typeface="Cambria Math" panose="02040503050406030204" pitchFamily="18" charset="0"/>
                          </a:rPr>
                          <m:t> </m:t>
                        </m:r>
                        <m:r>
                          <a:rPr lang="en-IN" sz="1100" b="0" i="1">
                            <a:latin typeface="Cambria Math" panose="02040503050406030204" pitchFamily="18" charset="0"/>
                            <a:ea typeface="Cambria Math" panose="02040503050406030204" pitchFamily="18" charset="0"/>
                          </a:rPr>
                          <m:t>𝑜𝑓</m:t>
                        </m:r>
                        <m:r>
                          <a:rPr lang="en-IN" sz="1100" b="0" i="1">
                            <a:latin typeface="Cambria Math" panose="02040503050406030204" pitchFamily="18" charset="0"/>
                            <a:ea typeface="Cambria Math" panose="02040503050406030204" pitchFamily="18" charset="0"/>
                          </a:rPr>
                          <m:t>31−03−20</m:t>
                        </m:r>
                      </m:e>
                    </m:d>
                    <m:r>
                      <a:rPr lang="en-IN" sz="1100" i="1">
                        <a:latin typeface="Cambria Math" panose="02040503050406030204" pitchFamily="18" charset="0"/>
                        <a:ea typeface="Cambria Math" panose="02040503050406030204" pitchFamily="18" charset="0"/>
                      </a:rPr>
                      <m:t>=</m:t>
                    </m:r>
                    <m:r>
                      <a:rPr lang="en-IN" sz="1100" b="0" i="1">
                        <a:latin typeface="Cambria Math" panose="02040503050406030204" pitchFamily="18" charset="0"/>
                        <a:ea typeface="Cambria Math" panose="02040503050406030204" pitchFamily="18" charset="0"/>
                      </a:rPr>
                      <m:t>𝑅𝑠</m:t>
                    </m:r>
                    <m:r>
                      <a:rPr lang="en-IN" sz="1100" b="0" i="1">
                        <a:latin typeface="Cambria Math" panose="02040503050406030204" pitchFamily="18" charset="0"/>
                        <a:ea typeface="Cambria Math" panose="02040503050406030204" pitchFamily="18" charset="0"/>
                      </a:rPr>
                      <m:t>. 664.45</m:t>
                    </m:r>
                  </m:oMath>
                </m:oMathPara>
              </a14:m>
              <a:endParaRPr lang="en-IN" sz="1100">
                <a:latin typeface="Cambria Math" panose="02040503050406030204" pitchFamily="18" charset="0"/>
                <a:ea typeface="Cambria Math" panose="02040503050406030204" pitchFamily="18" charset="0"/>
              </a:endParaRPr>
            </a:p>
          </xdr:txBody>
        </xdr:sp>
      </mc:Choice>
      <mc:Fallback xmlns="">
        <xdr:sp macro="" textlink="">
          <xdr:nvSpPr>
            <xdr:cNvPr id="9" name="TextBox 8">
              <a:extLst>
                <a:ext uri="{FF2B5EF4-FFF2-40B4-BE49-F238E27FC236}">
                  <a16:creationId xmlns:a16="http://schemas.microsoft.com/office/drawing/2014/main" id="{709864C5-0A3C-4ED5-AAB2-B4E2069F3542}"/>
                </a:ext>
              </a:extLst>
            </xdr:cNvPr>
            <xdr:cNvSpPr txBox="1"/>
          </xdr:nvSpPr>
          <xdr:spPr>
            <a:xfrm>
              <a:off x="4838700" y="2990850"/>
              <a:ext cx="4486275" cy="1619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100" b="0" i="0">
                  <a:latin typeface="Cambria Math" panose="02040503050406030204" pitchFamily="18" charset="0"/>
                  <a:ea typeface="Cambria Math" panose="02040503050406030204" pitchFamily="18" charset="0"/>
                </a:rPr>
                <a:t>𝑀𝑎𝑟𝑘𝑒𝑡 𝑃𝑟𝑖𝑐𝑒 𝑝𝑒𝑟 𝑆ℎ𝑎𝑟𝑒(𝑎𝑠 𝑜𝑓31−03−20)</a:t>
              </a:r>
              <a:r>
                <a:rPr lang="en-IN" sz="1100" i="0">
                  <a:latin typeface="Cambria Math" panose="02040503050406030204" pitchFamily="18" charset="0"/>
                  <a:ea typeface="Cambria Math" panose="02040503050406030204" pitchFamily="18" charset="0"/>
                </a:rPr>
                <a:t>=</a:t>
              </a:r>
              <a:r>
                <a:rPr lang="en-IN" sz="1100" b="0" i="0">
                  <a:latin typeface="Cambria Math" panose="02040503050406030204" pitchFamily="18" charset="0"/>
                  <a:ea typeface="Cambria Math" panose="02040503050406030204" pitchFamily="18" charset="0"/>
                </a:rPr>
                <a:t>𝑅𝑠. 664.45</a:t>
              </a:r>
              <a:endParaRPr lang="en-IN" sz="1100">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38100</xdr:colOff>
      <xdr:row>18</xdr:row>
      <xdr:rowOff>95250</xdr:rowOff>
    </xdr:from>
    <xdr:ext cx="4486275" cy="180975"/>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D7A7F2F4-3B93-4804-A9C0-9F5ACF835091}"/>
                </a:ext>
              </a:extLst>
            </xdr:cNvPr>
            <xdr:cNvSpPr txBox="1"/>
          </xdr:nvSpPr>
          <xdr:spPr>
            <a:xfrm>
              <a:off x="4838700" y="3324225"/>
              <a:ext cx="448627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IN" sz="1200" b="0" i="1">
                      <a:latin typeface="Cambria Math" panose="02040503050406030204" pitchFamily="18" charset="0"/>
                      <a:ea typeface="Cambria Math" panose="02040503050406030204" pitchFamily="18" charset="0"/>
                    </a:rPr>
                    <m:t>𝐸𝑞𝑢𝑖𝑡𝑦</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𝑎𝑡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𝑀𝑎𝑟𝑘𝑒𝑡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𝑉𝑎𝑙𝑢𝑒</m:t>
                  </m:r>
                  <m:r>
                    <a:rPr lang="en-IN" sz="1200" b="0" i="1">
                      <a:latin typeface="Cambria Math" panose="02040503050406030204" pitchFamily="18" charset="0"/>
                      <a:ea typeface="Cambria Math" panose="02040503050406030204" pitchFamily="18" charset="0"/>
                    </a:rPr>
                    <m:t>)=186,535,807</m:t>
                  </m:r>
                </m:oMath>
              </a14:m>
              <a:r>
                <a:rPr lang="en-IN" sz="1200">
                  <a:solidFill>
                    <a:schemeClr val="tx1"/>
                  </a:solidFill>
                  <a:latin typeface="Cambria Math" panose="02040503050406030204" pitchFamily="18" charset="0"/>
                  <a:ea typeface="Cambria Math" panose="02040503050406030204" pitchFamily="18" charset="0"/>
                </a:rPr>
                <a:t> * Rs. 664.45</a:t>
              </a:r>
            </a:p>
          </xdr:txBody>
        </xdr:sp>
      </mc:Choice>
      <mc:Fallback xmlns="">
        <xdr:sp macro="" textlink="">
          <xdr:nvSpPr>
            <xdr:cNvPr id="10" name="TextBox 9">
              <a:extLst>
                <a:ext uri="{FF2B5EF4-FFF2-40B4-BE49-F238E27FC236}">
                  <a16:creationId xmlns:a16="http://schemas.microsoft.com/office/drawing/2014/main" id="{D7A7F2F4-3B93-4804-A9C0-9F5ACF835091}"/>
                </a:ext>
              </a:extLst>
            </xdr:cNvPr>
            <xdr:cNvSpPr txBox="1"/>
          </xdr:nvSpPr>
          <xdr:spPr>
            <a:xfrm>
              <a:off x="4838700" y="3324225"/>
              <a:ext cx="4486275" cy="180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𝐸𝑞𝑢𝑖𝑡𝑦 (𝑎𝑡 𝑀𝑎𝑟𝑘𝑒𝑡 𝑉𝑎𝑙𝑢𝑒)=186,535,807</a:t>
              </a:r>
              <a:r>
                <a:rPr lang="en-IN" sz="1200">
                  <a:solidFill>
                    <a:schemeClr val="tx1"/>
                  </a:solidFill>
                  <a:latin typeface="Cambria Math" panose="02040503050406030204" pitchFamily="18" charset="0"/>
                  <a:ea typeface="Cambria Math" panose="02040503050406030204" pitchFamily="18" charset="0"/>
                </a:rPr>
                <a:t> * Rs. 664.45</a:t>
              </a:r>
            </a:p>
          </xdr:txBody>
        </xdr:sp>
      </mc:Fallback>
    </mc:AlternateContent>
    <xdr:clientData/>
  </xdr:oneCellAnchor>
  <xdr:twoCellAnchor editAs="oneCell">
    <xdr:from>
      <xdr:col>0</xdr:col>
      <xdr:colOff>0</xdr:colOff>
      <xdr:row>33</xdr:row>
      <xdr:rowOff>177799</xdr:rowOff>
    </xdr:from>
    <xdr:to>
      <xdr:col>7</xdr:col>
      <xdr:colOff>1168</xdr:colOff>
      <xdr:row>54</xdr:row>
      <xdr:rowOff>0</xdr:rowOff>
    </xdr:to>
    <xdr:pic>
      <xdr:nvPicPr>
        <xdr:cNvPr id="12" name="Picture 11">
          <a:extLst>
            <a:ext uri="{FF2B5EF4-FFF2-40B4-BE49-F238E27FC236}">
              <a16:creationId xmlns:a16="http://schemas.microsoft.com/office/drawing/2014/main" id="{20DDEDF5-2184-3FCF-BF4D-5619AA57B60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0" y="6029325"/>
          <a:ext cx="4200525" cy="3429000"/>
        </a:xfrm>
        <a:prstGeom prst="rect">
          <a:avLst/>
        </a:prstGeom>
        <a:ln>
          <a:solidFill>
            <a:srgbClr val="000000"/>
          </a:solidFill>
        </a:ln>
      </xdr:spPr>
    </xdr:pic>
    <xdr:clientData/>
  </xdr:twoCellAnchor>
  <xdr:twoCellAnchor editAs="oneCell">
    <xdr:from>
      <xdr:col>0</xdr:col>
      <xdr:colOff>1</xdr:colOff>
      <xdr:row>54</xdr:row>
      <xdr:rowOff>0</xdr:rowOff>
    </xdr:from>
    <xdr:to>
      <xdr:col>7</xdr:col>
      <xdr:colOff>1</xdr:colOff>
      <xdr:row>59</xdr:row>
      <xdr:rowOff>0</xdr:rowOff>
    </xdr:to>
    <xdr:pic>
      <xdr:nvPicPr>
        <xdr:cNvPr id="13" name="Picture 12">
          <a:extLst>
            <a:ext uri="{FF2B5EF4-FFF2-40B4-BE49-F238E27FC236}">
              <a16:creationId xmlns:a16="http://schemas.microsoft.com/office/drawing/2014/main" id="{718D9E38-B6DB-4427-8487-64D519FF74A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0" y="9458325"/>
          <a:ext cx="4200525" cy="866775"/>
        </a:xfrm>
        <a:prstGeom prst="rect">
          <a:avLst/>
        </a:prstGeom>
        <a:ln w="9525">
          <a:solidFill>
            <a:srgbClr val="000000"/>
          </a:solidFill>
        </a:ln>
      </xdr:spPr>
    </xdr:pic>
    <xdr:clientData/>
  </xdr:twoCellAnchor>
  <xdr:oneCellAnchor>
    <xdr:from>
      <xdr:col>8</xdr:col>
      <xdr:colOff>0</xdr:colOff>
      <xdr:row>23</xdr:row>
      <xdr:rowOff>0</xdr:rowOff>
    </xdr:from>
    <xdr:ext cx="4486275" cy="36195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4C030AAE-1C7D-4CC6-B430-3F83246B9117}"/>
                </a:ext>
              </a:extLst>
            </xdr:cNvPr>
            <xdr:cNvSpPr txBox="1"/>
          </xdr:nvSpPr>
          <xdr:spPr>
            <a:xfrm>
              <a:off x="4800600" y="4124325"/>
              <a:ext cx="4486275" cy="361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𝐸𝑎𝑟𝑛𝑖𝑛𝑔𝑠</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𝑏𝑒𝑓𝑜𝑟𝑒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&amp; </m:t>
                    </m:r>
                    <m:r>
                      <a:rPr lang="en-IN" sz="1200" b="0" i="1">
                        <a:latin typeface="Cambria Math" panose="02040503050406030204" pitchFamily="18" charset="0"/>
                        <a:ea typeface="Cambria Math" panose="02040503050406030204" pitchFamily="18" charset="0"/>
                      </a:rPr>
                      <m:t>𝑇𝑎𝑥</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𝐸𝐵𝐼𝑇</m:t>
                    </m:r>
                    <m:r>
                      <a:rPr lang="en-IN" sz="1200" b="0" i="1">
                        <a:latin typeface="Cambria Math" panose="02040503050406030204" pitchFamily="18" charset="0"/>
                        <a:ea typeface="Cambria Math" panose="02040503050406030204" pitchFamily="18" charset="0"/>
                      </a:rPr>
                      <m:t>)=13,876.37+630.43          </m:t>
                    </m:r>
                  </m:oMath>
                </m:oMathPara>
              </a14:m>
              <a:endParaRPr lang="en-IN" sz="1200" b="0" i="1">
                <a:latin typeface="Cambria Math" panose="02040503050406030204" pitchFamily="18" charset="0"/>
                <a:ea typeface="Cambria Math" panose="02040503050406030204" pitchFamily="18" charset="0"/>
              </a:endParaRPr>
            </a:p>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                                                                                =14,497.8</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4" name="TextBox 13">
              <a:extLst>
                <a:ext uri="{FF2B5EF4-FFF2-40B4-BE49-F238E27FC236}">
                  <a16:creationId xmlns:a16="http://schemas.microsoft.com/office/drawing/2014/main" id="{4C030AAE-1C7D-4CC6-B430-3F83246B9117}"/>
                </a:ext>
              </a:extLst>
            </xdr:cNvPr>
            <xdr:cNvSpPr txBox="1"/>
          </xdr:nvSpPr>
          <xdr:spPr>
            <a:xfrm>
              <a:off x="4800600" y="4124325"/>
              <a:ext cx="4486275" cy="361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𝐸𝑎𝑟𝑛𝑖𝑛𝑔𝑠 𝑏𝑒𝑓𝑜𝑟𝑒 𝐼𝑛𝑡𝑒𝑟𝑒𝑠𝑡 &amp; 𝑇𝑎𝑥(𝐸𝐵𝐼𝑇)=13,876.37+630.43          </a:t>
              </a:r>
              <a:endParaRPr lang="en-IN" sz="1200" b="0" i="1">
                <a:latin typeface="Cambria Math" panose="02040503050406030204" pitchFamily="18" charset="0"/>
                <a:ea typeface="Cambria Math" panose="02040503050406030204" pitchFamily="18" charset="0"/>
              </a:endParaRPr>
            </a:p>
            <a:p>
              <a:pPr/>
              <a:r>
                <a:rPr lang="en-IN" sz="1200" b="0" i="0">
                  <a:latin typeface="Cambria Math" panose="02040503050406030204" pitchFamily="18" charset="0"/>
                  <a:ea typeface="Cambria Math" panose="02040503050406030204" pitchFamily="18" charset="0"/>
                </a:rPr>
                <a:t>                                                                                =14,497.8</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0</xdr:colOff>
      <xdr:row>25</xdr:row>
      <xdr:rowOff>0</xdr:rowOff>
    </xdr:from>
    <xdr:ext cx="6353175" cy="54292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F1491B90-848C-439C-8755-C85D763AB4FD}"/>
                </a:ext>
              </a:extLst>
            </xdr:cNvPr>
            <xdr:cNvSpPr txBox="1"/>
          </xdr:nvSpPr>
          <xdr:spPr>
            <a:xfrm>
              <a:off x="4800600" y="4467225"/>
              <a:ext cx="6353175" cy="5429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𝑇𝑜𝑡𝑎𝑙</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𝐸𝑥𝑝𝑒𝑛𝑠𝑒</m:t>
                    </m:r>
                    <m:r>
                      <a:rPr lang="en-IN" sz="120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𝐵𝑜𝑟𝑟𝑜𝑤𝑖𝑛𝑔𝑠</m:t>
                    </m:r>
                    <m:r>
                      <a:rPr lang="en-IN" sz="1200" b="0" i="1">
                        <a:latin typeface="Cambria Math" panose="02040503050406030204" pitchFamily="18" charset="0"/>
                        <a:ea typeface="Cambria Math" panose="02040503050406030204" pitchFamily="18" charset="0"/>
                      </a:rPr>
                      <m:t>+</m:t>
                    </m:r>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𝑜𝑛</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𝐿𝑒𝑎𝑠𝑒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𝐿𝑖𝑎𝑏𝑖𝑙𝑖𝑡𝑖𝑒𝑠</m:t>
                    </m:r>
                    <m:r>
                      <a:rPr lang="en-IN" sz="1200" b="0" i="1">
                        <a:latin typeface="Cambria Math" panose="02040503050406030204" pitchFamily="18" charset="0"/>
                        <a:ea typeface="Cambria Math" panose="02040503050406030204" pitchFamily="18" charset="0"/>
                      </a:rPr>
                      <m:t>          </m:t>
                    </m:r>
                  </m:oMath>
                </m:oMathPara>
              </a14:m>
              <a:endParaRPr lang="en-IN" sz="1200" b="0" i="1">
                <a:latin typeface="Cambria Math" panose="02040503050406030204" pitchFamily="18" charset="0"/>
                <a:ea typeface="Cambria Math" panose="02040503050406030204" pitchFamily="18" charset="0"/>
              </a:endParaRPr>
            </a:p>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                                                =117.26+476.58</m:t>
                    </m:r>
                  </m:oMath>
                </m:oMathPara>
              </a14:m>
              <a:endParaRPr lang="en-IN" sz="1200" b="0">
                <a:latin typeface="Cambria Math" panose="02040503050406030204" pitchFamily="18" charset="0"/>
                <a:ea typeface="Cambria Math" panose="02040503050406030204" pitchFamily="18" charset="0"/>
              </a:endParaRPr>
            </a:p>
            <a:p>
              <a:r>
                <a:rPr lang="en-IN" sz="1200">
                  <a:solidFill>
                    <a:schemeClr val="tx1"/>
                  </a:solidFill>
                  <a:latin typeface="Cambria Math" panose="02040503050406030204" pitchFamily="18" charset="0"/>
                  <a:ea typeface="Cambria Math" panose="02040503050406030204" pitchFamily="18" charset="0"/>
                </a:rPr>
                <a:t>	</a:t>
              </a:r>
              <a:r>
                <a:rPr lang="en-IN" sz="1200" baseline="0">
                  <a:solidFill>
                    <a:schemeClr val="tx1"/>
                  </a:solidFill>
                  <a:latin typeface="Cambria Math" panose="02040503050406030204" pitchFamily="18" charset="0"/>
                  <a:ea typeface="Cambria Math" panose="02040503050406030204" pitchFamily="18" charset="0"/>
                </a:rPr>
                <a:t>                     =  594.84</a:t>
              </a:r>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5" name="TextBox 14">
              <a:extLst>
                <a:ext uri="{FF2B5EF4-FFF2-40B4-BE49-F238E27FC236}">
                  <a16:creationId xmlns:a16="http://schemas.microsoft.com/office/drawing/2014/main" id="{F1491B90-848C-439C-8755-C85D763AB4FD}"/>
                </a:ext>
              </a:extLst>
            </xdr:cNvPr>
            <xdr:cNvSpPr txBox="1"/>
          </xdr:nvSpPr>
          <xdr:spPr>
            <a:xfrm>
              <a:off x="4800600" y="4467225"/>
              <a:ext cx="6353175" cy="5429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𝑇𝑜𝑡𝑎𝑙 𝐼𝑛𝑡𝑒𝑟𝑒𝑠𝑡 𝐸𝑥𝑝𝑒𝑛𝑠𝑒</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𝐼𝑛𝑡𝑒𝑟𝑒𝑠𝑡 𝑜𝑛 𝐵𝑜𝑟𝑟𝑜𝑤𝑖𝑛𝑔𝑠+𝐼𝑛𝑡𝑒𝑟𝑒𝑠𝑡 𝑜𝑛 𝐿𝑒𝑎𝑠𝑒 𝐿𝑖𝑎𝑏𝑖𝑙𝑖𝑡𝑖𝑒𝑠          </a:t>
              </a:r>
              <a:endParaRPr lang="en-IN" sz="1200" b="0" i="1">
                <a:latin typeface="Cambria Math" panose="02040503050406030204" pitchFamily="18" charset="0"/>
                <a:ea typeface="Cambria Math" panose="02040503050406030204" pitchFamily="18" charset="0"/>
              </a:endParaRPr>
            </a:p>
            <a:p>
              <a:pPr/>
              <a:r>
                <a:rPr lang="en-IN" sz="1200" b="0" i="0">
                  <a:latin typeface="Cambria Math" panose="02040503050406030204" pitchFamily="18" charset="0"/>
                  <a:ea typeface="Cambria Math" panose="02040503050406030204" pitchFamily="18" charset="0"/>
                </a:rPr>
                <a:t>                                                =117.26+476.58</a:t>
              </a:r>
              <a:endParaRPr lang="en-IN" sz="1200" b="0">
                <a:latin typeface="Cambria Math" panose="02040503050406030204" pitchFamily="18" charset="0"/>
                <a:ea typeface="Cambria Math" panose="02040503050406030204" pitchFamily="18" charset="0"/>
              </a:endParaRPr>
            </a:p>
            <a:p>
              <a:r>
                <a:rPr lang="en-IN" sz="1200">
                  <a:solidFill>
                    <a:schemeClr val="tx1"/>
                  </a:solidFill>
                  <a:latin typeface="Cambria Math" panose="02040503050406030204" pitchFamily="18" charset="0"/>
                  <a:ea typeface="Cambria Math" panose="02040503050406030204" pitchFamily="18" charset="0"/>
                </a:rPr>
                <a:t>	</a:t>
              </a:r>
              <a:r>
                <a:rPr lang="en-IN" sz="1200" baseline="0">
                  <a:solidFill>
                    <a:schemeClr val="tx1"/>
                  </a:solidFill>
                  <a:latin typeface="Cambria Math" panose="02040503050406030204" pitchFamily="18" charset="0"/>
                  <a:ea typeface="Cambria Math" panose="02040503050406030204" pitchFamily="18" charset="0"/>
                </a:rPr>
                <a:t>                     =  594.84</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0</xdr:colOff>
      <xdr:row>29</xdr:row>
      <xdr:rowOff>0</xdr:rowOff>
    </xdr:from>
    <xdr:ext cx="4486275" cy="561975"/>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5B5931C5-E8C4-4015-B61C-9A4A4DDA2ED3}"/>
                </a:ext>
              </a:extLst>
            </xdr:cNvPr>
            <xdr:cNvSpPr txBox="1"/>
          </xdr:nvSpPr>
          <xdr:spPr>
            <a:xfrm>
              <a:off x="4800600" y="5162550"/>
              <a:ext cx="4486275" cy="561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𝐶𝑜𝑣𝑒𝑟𝑎𝑔𝑒</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𝑅𝑎𝑡𝑖𝑜</m:t>
                    </m:r>
                    <m:d>
                      <m:dPr>
                        <m:ctrlPr>
                          <a:rPr lang="en-IN" sz="1200" b="0" i="1">
                            <a:latin typeface="Cambria Math" panose="02040503050406030204" pitchFamily="18" charset="0"/>
                            <a:ea typeface="Cambria Math" panose="02040503050406030204" pitchFamily="18" charset="0"/>
                          </a:rPr>
                        </m:ctrlPr>
                      </m:dPr>
                      <m:e>
                        <m:r>
                          <a:rPr lang="en-IN" sz="1200" b="0" i="1">
                            <a:latin typeface="Cambria Math" panose="02040503050406030204" pitchFamily="18" charset="0"/>
                            <a:ea typeface="Cambria Math" panose="02040503050406030204" pitchFamily="18" charset="0"/>
                          </a:rPr>
                          <m:t>𝐼𝐶𝑅</m:t>
                        </m:r>
                      </m:e>
                    </m:d>
                    <m:r>
                      <a:rPr lang="en-IN" sz="1200" i="1">
                        <a:latin typeface="Cambria Math" panose="02040503050406030204" pitchFamily="18" charset="0"/>
                        <a:ea typeface="Cambria Math" panose="02040503050406030204" pitchFamily="18" charset="0"/>
                      </a:rPr>
                      <m:t>=</m:t>
                    </m:r>
                    <m:f>
                      <m:fPr>
                        <m:ctrlPr>
                          <a:rPr lang="en-IN" sz="1200" b="0" i="1">
                            <a:latin typeface="Cambria Math" panose="02040503050406030204" pitchFamily="18" charset="0"/>
                            <a:ea typeface="Cambria Math" panose="02040503050406030204" pitchFamily="18" charset="0"/>
                          </a:rPr>
                        </m:ctrlPr>
                      </m:fPr>
                      <m:num>
                        <m:r>
                          <a:rPr lang="en-IN" sz="1200" b="0" i="1">
                            <a:latin typeface="Cambria Math" panose="02040503050406030204" pitchFamily="18" charset="0"/>
                            <a:ea typeface="Cambria Math" panose="02040503050406030204" pitchFamily="18" charset="0"/>
                          </a:rPr>
                          <m:t>𝐸𝐵𝐼𝑇</m:t>
                        </m:r>
                      </m:num>
                      <m:den>
                        <m:r>
                          <a:rPr lang="en-IN" sz="1200" b="0" i="1">
                            <a:latin typeface="Cambria Math" panose="02040503050406030204" pitchFamily="18" charset="0"/>
                            <a:ea typeface="Cambria Math" panose="02040503050406030204" pitchFamily="18" charset="0"/>
                          </a:rPr>
                          <m:t>𝑇𝑜𝑡𝑎𝑙</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𝐼𝑛𝑡𝑒𝑟𝑒𝑠𝑡</m:t>
                        </m:r>
                        <m:r>
                          <a:rPr lang="en-IN" sz="1200" b="0" i="1">
                            <a:latin typeface="Cambria Math" panose="02040503050406030204" pitchFamily="18" charset="0"/>
                            <a:ea typeface="Cambria Math" panose="02040503050406030204" pitchFamily="18" charset="0"/>
                          </a:rPr>
                          <m:t> </m:t>
                        </m:r>
                        <m:r>
                          <a:rPr lang="en-IN" sz="1200" b="0" i="1">
                            <a:latin typeface="Cambria Math" panose="02040503050406030204" pitchFamily="18" charset="0"/>
                            <a:ea typeface="Cambria Math" panose="02040503050406030204" pitchFamily="18" charset="0"/>
                          </a:rPr>
                          <m:t>𝐸𝑥𝑝𝑒𝑛𝑠𝑒</m:t>
                        </m:r>
                      </m:den>
                    </m:f>
                    <m:r>
                      <a:rPr lang="en-IN" sz="1200" b="0" i="1">
                        <a:latin typeface="Cambria Math" panose="02040503050406030204" pitchFamily="18" charset="0"/>
                        <a:ea typeface="Cambria Math" panose="02040503050406030204" pitchFamily="18" charset="0"/>
                      </a:rPr>
                      <m:t>          </m:t>
                    </m:r>
                  </m:oMath>
                </m:oMathPara>
              </a14:m>
              <a:endParaRPr lang="en-IN" sz="1200" b="0" i="1">
                <a:latin typeface="Cambria Math" panose="02040503050406030204" pitchFamily="18" charset="0"/>
                <a:ea typeface="Cambria Math" panose="02040503050406030204" pitchFamily="18" charset="0"/>
              </a:endParaRPr>
            </a:p>
            <a:p>
              <a:pPr/>
              <a14:m>
                <m:oMathPara xmlns:m="http://schemas.openxmlformats.org/officeDocument/2006/math">
                  <m:oMathParaPr>
                    <m:jc m:val="left"/>
                  </m:oMathParaPr>
                  <m:oMath xmlns:m="http://schemas.openxmlformats.org/officeDocument/2006/math">
                    <m:r>
                      <a:rPr lang="en-IN" sz="1200" b="0" i="1">
                        <a:latin typeface="Cambria Math" panose="02040503050406030204" pitchFamily="18" charset="0"/>
                        <a:ea typeface="Cambria Math" panose="02040503050406030204" pitchFamily="18" charset="0"/>
                      </a:rPr>
                      <m:t>                                                              =24.3726 </m:t>
                    </m:r>
                    <m:r>
                      <a:rPr lang="en-IN" sz="1200" b="0" i="1">
                        <a:latin typeface="Cambria Math" panose="02040503050406030204" pitchFamily="18" charset="0"/>
                        <a:ea typeface="Cambria Math" panose="02040503050406030204" pitchFamily="18" charset="0"/>
                      </a:rPr>
                      <m:t>𝑡𝑖𝑚𝑒𝑠</m:t>
                    </m:r>
                  </m:oMath>
                </m:oMathPara>
              </a14:m>
              <a:endParaRPr lang="en-IN" sz="1200">
                <a:latin typeface="Cambria Math" panose="02040503050406030204" pitchFamily="18" charset="0"/>
                <a:ea typeface="Cambria Math" panose="02040503050406030204" pitchFamily="18" charset="0"/>
              </a:endParaRPr>
            </a:p>
          </xdr:txBody>
        </xdr:sp>
      </mc:Choice>
      <mc:Fallback xmlns="">
        <xdr:sp macro="" textlink="">
          <xdr:nvSpPr>
            <xdr:cNvPr id="16" name="TextBox 15">
              <a:extLst>
                <a:ext uri="{FF2B5EF4-FFF2-40B4-BE49-F238E27FC236}">
                  <a16:creationId xmlns:a16="http://schemas.microsoft.com/office/drawing/2014/main" id="{5B5931C5-E8C4-4015-B61C-9A4A4DDA2ED3}"/>
                </a:ext>
              </a:extLst>
            </xdr:cNvPr>
            <xdr:cNvSpPr txBox="1"/>
          </xdr:nvSpPr>
          <xdr:spPr>
            <a:xfrm>
              <a:off x="4800600" y="5162550"/>
              <a:ext cx="4486275" cy="5619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pPr/>
              <a:r>
                <a:rPr lang="en-IN" sz="1200" b="0" i="0">
                  <a:latin typeface="Cambria Math" panose="02040503050406030204" pitchFamily="18" charset="0"/>
                  <a:ea typeface="Cambria Math" panose="02040503050406030204" pitchFamily="18" charset="0"/>
                </a:rPr>
                <a:t>𝐼𝑛𝑡𝑒𝑟𝑒𝑠𝑡 𝐶𝑜𝑣𝑒𝑟𝑎𝑔𝑒 𝑅𝑎𝑡𝑖𝑜(𝐼𝐶𝑅)</a:t>
              </a:r>
              <a:r>
                <a:rPr lang="en-IN" sz="1200" i="0">
                  <a:latin typeface="Cambria Math" panose="02040503050406030204" pitchFamily="18" charset="0"/>
                  <a:ea typeface="Cambria Math" panose="02040503050406030204" pitchFamily="18" charset="0"/>
                </a:rPr>
                <a:t>=</a:t>
              </a:r>
              <a:r>
                <a:rPr lang="en-IN" sz="1200" b="0" i="0">
                  <a:latin typeface="Cambria Math" panose="02040503050406030204" pitchFamily="18" charset="0"/>
                  <a:ea typeface="Cambria Math" panose="02040503050406030204" pitchFamily="18" charset="0"/>
                </a:rPr>
                <a:t>𝐸𝐵𝐼𝑇/(𝑇𝑜𝑡𝑎𝑙 𝐼𝑛𝑡𝑒𝑟𝑒𝑠𝑡 𝐸𝑥𝑝𝑒𝑛𝑠𝑒)           </a:t>
              </a:r>
              <a:endParaRPr lang="en-IN" sz="1200" b="0" i="1">
                <a:latin typeface="Cambria Math" panose="02040503050406030204" pitchFamily="18" charset="0"/>
                <a:ea typeface="Cambria Math" panose="02040503050406030204" pitchFamily="18" charset="0"/>
              </a:endParaRPr>
            </a:p>
            <a:p>
              <a:pPr/>
              <a:r>
                <a:rPr lang="en-IN" sz="1200" b="0" i="0">
                  <a:latin typeface="Cambria Math" panose="02040503050406030204" pitchFamily="18" charset="0"/>
                  <a:ea typeface="Cambria Math" panose="02040503050406030204" pitchFamily="18" charset="0"/>
                </a:rPr>
                <a:t>                                                              =24.3726 𝑡𝑖𝑚𝑒𝑠</a:t>
              </a:r>
              <a:endParaRPr lang="en-IN" sz="1200">
                <a:latin typeface="Cambria Math" panose="02040503050406030204" pitchFamily="18" charset="0"/>
                <a:ea typeface="Cambria Math" panose="02040503050406030204" pitchFamily="18" charset="0"/>
              </a:endParaRPr>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0</xdr:colOff>
      <xdr:row>35</xdr:row>
      <xdr:rowOff>0</xdr:rowOff>
    </xdr:to>
    <xdr:sp macro="" textlink="">
      <xdr:nvSpPr>
        <xdr:cNvPr id="2" name="TextBox 1">
          <a:extLst>
            <a:ext uri="{FF2B5EF4-FFF2-40B4-BE49-F238E27FC236}">
              <a16:creationId xmlns:a16="http://schemas.microsoft.com/office/drawing/2014/main" id="{9B30EC6A-7937-5D43-B83A-44361F78508C}"/>
            </a:ext>
          </a:extLst>
        </xdr:cNvPr>
        <xdr:cNvSpPr txBox="1"/>
      </xdr:nvSpPr>
      <xdr:spPr>
        <a:xfrm>
          <a:off x="609600" y="542925"/>
          <a:ext cx="12801600" cy="57912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IN" sz="1200" b="1">
              <a:solidFill>
                <a:schemeClr val="tx1"/>
              </a:solidFill>
              <a:latin typeface="Times New Roman" panose="02020603050405020304" pitchFamily="18" charset="0"/>
              <a:cs typeface="Times New Roman" panose="02020603050405020304" pitchFamily="18" charset="0"/>
            </a:rPr>
            <a:t>Leverage and Solvency</a:t>
          </a:r>
        </a:p>
        <a:p>
          <a:r>
            <a:rPr lang="en-IN" sz="1100">
              <a:solidFill>
                <a:schemeClr val="tx1"/>
              </a:solidFill>
              <a:latin typeface="Times New Roman" panose="02020603050405020304" pitchFamily="18" charset="0"/>
              <a:cs typeface="Times New Roman" panose="02020603050405020304" pitchFamily="18" charset="0"/>
            </a:rPr>
            <a:t>The company maintains a broadly conservative leverage profile, which is supported by a debt-to-equity ratio of 0.2. While such a conservative ratio keeps the risk of insolvency low and allows a buffer against an economic downturn, it also shows that the company may not be utilizing leverage to the best possible level. By maintaining a low debt-to-equity ratio, the company could be giving up the scope for making the capital structure more efficient and shareholders' returns more robust. The company uses a diversified mix of debt instruments that includes bank loans, lease obligations, and short-term working capital loans. Not only does such diversification reduce dependence on a sole source of debt, but also it increases the flexibility of bearing financial burdens. The low overall leverage reflects cautious financial management that allows the company to meet long-term obligations even in the times of market fluctuations.</a:t>
          </a:r>
        </a:p>
        <a:p>
          <a:endParaRPr lang="en-IN" sz="1100">
            <a:latin typeface="Times New Roman" panose="02020603050405020304" pitchFamily="18" charset="0"/>
            <a:cs typeface="Times New Roman" panose="02020603050405020304" pitchFamily="18" charset="0"/>
          </a:endParaRPr>
        </a:p>
        <a:p>
          <a:r>
            <a:rPr lang="en-IN" sz="1200" b="1">
              <a:solidFill>
                <a:schemeClr val="tx1"/>
              </a:solidFill>
              <a:latin typeface="Times New Roman" panose="02020603050405020304" pitchFamily="18" charset="0"/>
              <a:cs typeface="Times New Roman" panose="02020603050405020304" pitchFamily="18" charset="0"/>
            </a:rPr>
            <a:t>Liquidity and Coverage</a:t>
          </a:r>
        </a:p>
        <a:p>
          <a:r>
            <a:rPr lang="en-IN" sz="1100">
              <a:solidFill>
                <a:schemeClr val="tx1"/>
              </a:solidFill>
              <a:latin typeface="Times New Roman" panose="02020603050405020304" pitchFamily="18" charset="0"/>
              <a:cs typeface="Times New Roman" panose="02020603050405020304" pitchFamily="18" charset="0"/>
            </a:rPr>
            <a:t>The company's superior capacity to service its debt is amply evident in an interest coverage ratio (ICR) of 24.3726 times. This high ICR is a testament to the fact that the operating income of the entity is well more than enough to service interest payments, thereby giving investors and creditors substantial confidence in its short-term financial health. Such a high coverage ratio indicates superior operational efficiency and efficient cash flow management, thereby minimizing the risk of default even in the event of short-term earnings drops.</a:t>
          </a:r>
        </a:p>
        <a:p>
          <a:endParaRPr lang="en-IN" sz="1100">
            <a:latin typeface="Times New Roman" panose="02020603050405020304" pitchFamily="18" charset="0"/>
            <a:cs typeface="Times New Roman" panose="02020603050405020304" pitchFamily="18" charset="0"/>
          </a:endParaRPr>
        </a:p>
        <a:p>
          <a:r>
            <a:rPr lang="en-IN" sz="1200" b="1">
              <a:solidFill>
                <a:schemeClr val="tx1"/>
              </a:solidFill>
              <a:latin typeface="Times New Roman" panose="02020603050405020304" pitchFamily="18" charset="0"/>
              <a:cs typeface="Times New Roman" panose="02020603050405020304" pitchFamily="18" charset="0"/>
            </a:rPr>
            <a:t>Capital Structure</a:t>
          </a:r>
        </a:p>
        <a:p>
          <a:r>
            <a:rPr lang="en-IN" sz="1100">
              <a:solidFill>
                <a:schemeClr val="tx1"/>
              </a:solidFill>
              <a:latin typeface="Times New Roman" panose="02020603050405020304" pitchFamily="18" charset="0"/>
              <a:cs typeface="Times New Roman" panose="02020603050405020304" pitchFamily="18" charset="0"/>
            </a:rPr>
            <a:t>The company's capital structure is marked by a conservative approach towards debt utilization. With a debt-to-equity ratio of 0.2, the company shows a very strong preference for equity over debt. The cost implications of its financing choices are evident when comparing the cost of pre-tax debt (7.29%) and post-tax debt (5.10%), showing how tax benefits reduce the effective cost of borrowing. Coupled with these figures of debt, the cost of equity is 5.25%, very close to the firm's overall weighted average cost of capital (WACC) of 5.22% (at book value) and 5.24% (at market value). This balanced mix evidences that management is keen on keeping finances disciplined, financing growth projects while keeping capital costs under control.</a:t>
          </a:r>
        </a:p>
        <a:p>
          <a:endParaRPr lang="en-IN" sz="1100">
            <a:latin typeface="Times New Roman" panose="02020603050405020304" pitchFamily="18" charset="0"/>
            <a:cs typeface="Times New Roman" panose="02020603050405020304" pitchFamily="18" charset="0"/>
          </a:endParaRPr>
        </a:p>
        <a:p>
          <a:r>
            <a:rPr lang="en-IN" sz="1200" b="1">
              <a:solidFill>
                <a:schemeClr val="tx1"/>
              </a:solidFill>
              <a:latin typeface="Times New Roman" panose="02020603050405020304" pitchFamily="18" charset="0"/>
              <a:cs typeface="Times New Roman" panose="02020603050405020304" pitchFamily="18" charset="0"/>
            </a:rPr>
            <a:t>Cost of Capital</a:t>
          </a:r>
        </a:p>
        <a:p>
          <a:r>
            <a:rPr lang="en-IN" sz="1100">
              <a:solidFill>
                <a:schemeClr val="tx1"/>
              </a:solidFill>
              <a:latin typeface="Times New Roman" panose="02020603050405020304" pitchFamily="18" charset="0"/>
              <a:cs typeface="Times New Roman" panose="02020603050405020304" pitchFamily="18" charset="0"/>
            </a:rPr>
            <a:t>The effective cost of capital is an important benchmark for investment and overall health. In this case, the company's WACC is consistently around</a:t>
          </a:r>
          <a:r>
            <a:rPr lang="en-IN" sz="1100" baseline="0">
              <a:solidFill>
                <a:schemeClr val="tx1"/>
              </a:solidFill>
              <a:latin typeface="Times New Roman" panose="02020603050405020304" pitchFamily="18" charset="0"/>
              <a:cs typeface="Times New Roman" panose="02020603050405020304" pitchFamily="18" charset="0"/>
            </a:rPr>
            <a:t> </a:t>
          </a:r>
          <a:r>
            <a:rPr lang="en-IN" sz="1100">
              <a:solidFill>
                <a:schemeClr val="tx1"/>
              </a:solidFill>
              <a:latin typeface="Times New Roman" panose="02020603050405020304" pitchFamily="18" charset="0"/>
              <a:cs typeface="Times New Roman" panose="02020603050405020304" pitchFamily="18" charset="0"/>
            </a:rPr>
            <a:t>5.2% on both book and market values, reflecting harmony in market opinion and internal valuation figures. The cost of debt, when tax-adjusted at 5.10% after tax, and cost of equity at 5.25%, demonstrates that the company can borrow relatively cheaply. This low total cost of capital underpins the company's capacity to invest in new opportunities, acquire strategically, or repatriate value to owners without compromising profitability. Sync among these financing figures reflects a well-established capital base and prudent financial management.</a:t>
          </a:r>
        </a:p>
        <a:p>
          <a:endParaRPr lang="en-IN" sz="1100">
            <a:latin typeface="Times New Roman" panose="02020603050405020304" pitchFamily="18" charset="0"/>
            <a:cs typeface="Times New Roman" panose="02020603050405020304" pitchFamily="18" charset="0"/>
          </a:endParaRPr>
        </a:p>
        <a:p>
          <a:r>
            <a:rPr lang="en-IN" sz="1200" b="1">
              <a:solidFill>
                <a:schemeClr val="tx1"/>
              </a:solidFill>
              <a:latin typeface="Times New Roman" panose="02020603050405020304" pitchFamily="18" charset="0"/>
              <a:cs typeface="Times New Roman" panose="02020603050405020304" pitchFamily="18" charset="0"/>
            </a:rPr>
            <a:t>Market Performance and Risk</a:t>
          </a:r>
        </a:p>
        <a:p>
          <a:r>
            <a:rPr lang="en-IN" sz="1100">
              <a:solidFill>
                <a:schemeClr val="tx1"/>
              </a:solidFill>
              <a:latin typeface="Times New Roman" panose="02020603050405020304" pitchFamily="18" charset="0"/>
              <a:cs typeface="Times New Roman" panose="02020603050405020304" pitchFamily="18" charset="0"/>
            </a:rPr>
            <a:t>Market performance metrics depict a more unfavorable scenario while determining stock performance over recent times. The firm's market return, with reference to daily stock prices over the year, stands at -18.17%, and the compounded annual growth rate (CAGR) for the previous two years stands at -18.37%. These figures represent a massive drop in market valuation, where the stock price decreased from an opening price of Rs. 997.25 during the commencement of the year to a closing price of Rs. 664.45 by the end of the year. It is quite surprising to see that the beta for the company has been computed as -0.149378, which is a negative value signifying inverse proportion with the market as a whole. Such anomalous beta signifies that the firm's stock responds in a manner opposite to that of market directions; however, the negative overall market return and the dramatic plunge in price identify market sentiment issues and potential underlying operating issues. Investors may perceive the negative market performance to represent a call for strategic turnaround strategies even when the balance sheet and the finance structure remain quite healthy.</a:t>
          </a:r>
        </a:p>
        <a:p>
          <a:endParaRPr lang="en-IN" sz="1100">
            <a:latin typeface="Times New Roman" panose="02020603050405020304" pitchFamily="18" charset="0"/>
            <a:cs typeface="Times New Roman" panose="02020603050405020304" pitchFamily="18" charset="0"/>
          </a:endParaRPr>
        </a:p>
        <a:p>
          <a:r>
            <a:rPr lang="en-IN" sz="1200" b="1">
              <a:solidFill>
                <a:schemeClr val="tx1"/>
              </a:solidFill>
              <a:latin typeface="Times New Roman" panose="02020603050405020304" pitchFamily="18" charset="0"/>
              <a:cs typeface="Times New Roman" panose="02020603050405020304" pitchFamily="18" charset="0"/>
            </a:rPr>
            <a:t>Conclusion</a:t>
          </a:r>
        </a:p>
        <a:p>
          <a:r>
            <a:rPr lang="en-IN" sz="1100">
              <a:solidFill>
                <a:schemeClr val="tx1"/>
              </a:solidFill>
              <a:latin typeface="Times New Roman" panose="02020603050405020304" pitchFamily="18" charset="0"/>
              <a:cs typeface="Times New Roman" panose="02020603050405020304" pitchFamily="18" charset="0"/>
            </a:rPr>
            <a:t>With these key metrics combined, a comprehensive view of the company's financial positioning is achieved. The firm has extremely conservative leverage with a debt-to-equity ratio of 0.2 and boasts a diversified approach to its debt instruments. Its high interest coverage ratio also bears witness to the ability to meet financial obligations easily. The capital structure is suitably balanced with a low and competitive cost of debt and equity financing, as evidenced by an even WACC of 5.2%. On the flip side, market performance metrics depict key challenges with precipitous stock price declines and negative returns across one-year and two-year intervals. The negative beta also reflects an aberrant market behaviour worthy of further analysis. Overall, while the cost efficiency and fundamentals are to be commended, the company's market valuation pressures reflect an urgent need for strategic intervention to recover investor confidence and drive renewed growth.</a:t>
          </a:r>
        </a:p>
        <a:p>
          <a:endParaRPr lang="en-IN" sz="1100">
            <a:latin typeface="Times New Roman" panose="02020603050405020304" pitchFamily="18" charset="0"/>
            <a:cs typeface="Times New Roman" panose="02020603050405020304" pitchFamily="18" charset="0"/>
          </a:endParaRPr>
        </a:p>
        <a:p>
          <a:endParaRPr lang="en-IN" sz="1100">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8</xdr:row>
      <xdr:rowOff>59266</xdr:rowOff>
    </xdr:from>
    <xdr:to>
      <xdr:col>2</xdr:col>
      <xdr:colOff>0</xdr:colOff>
      <xdr:row>8</xdr:row>
      <xdr:rowOff>59266</xdr:rowOff>
    </xdr:to>
    <xdr:cxnSp macro="">
      <xdr:nvCxnSpPr>
        <xdr:cNvPr id="4" name="Straight Connector 3">
          <a:extLst>
            <a:ext uri="{FF2B5EF4-FFF2-40B4-BE49-F238E27FC236}">
              <a16:creationId xmlns:a16="http://schemas.microsoft.com/office/drawing/2014/main" id="{5E1456E7-F8F4-D570-0DE6-7A0A07F02626}"/>
            </a:ext>
          </a:extLst>
        </xdr:cNvPr>
        <xdr:cNvCxnSpPr/>
      </xdr:nvCxnSpPr>
      <xdr:spPr>
        <a:xfrm>
          <a:off x="609600" y="1504950"/>
          <a:ext cx="609600" cy="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xdr:col>
      <xdr:colOff>0</xdr:colOff>
      <xdr:row>12</xdr:row>
      <xdr:rowOff>143933</xdr:rowOff>
    </xdr:from>
    <xdr:to>
      <xdr:col>2</xdr:col>
      <xdr:colOff>0</xdr:colOff>
      <xdr:row>12</xdr:row>
      <xdr:rowOff>143933</xdr:rowOff>
    </xdr:to>
    <xdr:cxnSp macro="">
      <xdr:nvCxnSpPr>
        <xdr:cNvPr id="5" name="Straight Connector 4">
          <a:extLst>
            <a:ext uri="{FF2B5EF4-FFF2-40B4-BE49-F238E27FC236}">
              <a16:creationId xmlns:a16="http://schemas.microsoft.com/office/drawing/2014/main" id="{B6B03D7E-E56C-4865-81F6-1FC2913A2C52}"/>
            </a:ext>
          </a:extLst>
        </xdr:cNvPr>
        <xdr:cNvCxnSpPr/>
      </xdr:nvCxnSpPr>
      <xdr:spPr>
        <a:xfrm>
          <a:off x="609600" y="2314575"/>
          <a:ext cx="609600" cy="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xdr:col>
      <xdr:colOff>0</xdr:colOff>
      <xdr:row>18</xdr:row>
      <xdr:rowOff>25398</xdr:rowOff>
    </xdr:from>
    <xdr:to>
      <xdr:col>2</xdr:col>
      <xdr:colOff>0</xdr:colOff>
      <xdr:row>18</xdr:row>
      <xdr:rowOff>25398</xdr:rowOff>
    </xdr:to>
    <xdr:cxnSp macro="">
      <xdr:nvCxnSpPr>
        <xdr:cNvPr id="6" name="Straight Connector 5">
          <a:extLst>
            <a:ext uri="{FF2B5EF4-FFF2-40B4-BE49-F238E27FC236}">
              <a16:creationId xmlns:a16="http://schemas.microsoft.com/office/drawing/2014/main" id="{54576ADA-9B89-4155-BD30-851F27FFF652}"/>
            </a:ext>
          </a:extLst>
        </xdr:cNvPr>
        <xdr:cNvCxnSpPr/>
      </xdr:nvCxnSpPr>
      <xdr:spPr>
        <a:xfrm>
          <a:off x="609600" y="3286125"/>
          <a:ext cx="609600" cy="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xdr:col>
      <xdr:colOff>0</xdr:colOff>
      <xdr:row>22</xdr:row>
      <xdr:rowOff>110064</xdr:rowOff>
    </xdr:from>
    <xdr:to>
      <xdr:col>2</xdr:col>
      <xdr:colOff>0</xdr:colOff>
      <xdr:row>22</xdr:row>
      <xdr:rowOff>110064</xdr:rowOff>
    </xdr:to>
    <xdr:cxnSp macro="">
      <xdr:nvCxnSpPr>
        <xdr:cNvPr id="7" name="Straight Connector 6">
          <a:extLst>
            <a:ext uri="{FF2B5EF4-FFF2-40B4-BE49-F238E27FC236}">
              <a16:creationId xmlns:a16="http://schemas.microsoft.com/office/drawing/2014/main" id="{193D07AB-5BBE-4E7D-B2CF-B6A71F93F91C}"/>
            </a:ext>
          </a:extLst>
        </xdr:cNvPr>
        <xdr:cNvCxnSpPr/>
      </xdr:nvCxnSpPr>
      <xdr:spPr>
        <a:xfrm>
          <a:off x="609600" y="4095750"/>
          <a:ext cx="609600" cy="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twoCellAnchor>
    <xdr:from>
      <xdr:col>1</xdr:col>
      <xdr:colOff>0</xdr:colOff>
      <xdr:row>28</xdr:row>
      <xdr:rowOff>169331</xdr:rowOff>
    </xdr:from>
    <xdr:to>
      <xdr:col>2</xdr:col>
      <xdr:colOff>0</xdr:colOff>
      <xdr:row>28</xdr:row>
      <xdr:rowOff>169331</xdr:rowOff>
    </xdr:to>
    <xdr:cxnSp macro="">
      <xdr:nvCxnSpPr>
        <xdr:cNvPr id="8" name="Straight Connector 7">
          <a:extLst>
            <a:ext uri="{FF2B5EF4-FFF2-40B4-BE49-F238E27FC236}">
              <a16:creationId xmlns:a16="http://schemas.microsoft.com/office/drawing/2014/main" id="{28833C47-9BB9-4124-99CA-0BCF26047E98}"/>
            </a:ext>
          </a:extLst>
        </xdr:cNvPr>
        <xdr:cNvCxnSpPr/>
      </xdr:nvCxnSpPr>
      <xdr:spPr>
        <a:xfrm>
          <a:off x="609600" y="5238750"/>
          <a:ext cx="609600" cy="0"/>
        </a:xfrm>
        <a:prstGeom prst="line">
          <a:avLst/>
        </a:prstGeom>
      </xdr:spPr>
      <xdr:style>
        <a:lnRef idx="1">
          <a:schemeClr val="tx1"/>
        </a:lnRef>
        <a:fillRef idx="0">
          <a:schemeClr val="tx1"/>
        </a:fillRef>
        <a:effectRef idx="0">
          <a:schemeClr val="tx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993E-31D8-460C-B0AA-EFEAC4DEC028}">
  <dimension ref="A1:P32"/>
  <sheetViews>
    <sheetView showGridLines="0" topLeftCell="A9" zoomScale="75" zoomScaleNormal="44" workbookViewId="0">
      <selection activeCell="M28" sqref="M28"/>
    </sheetView>
  </sheetViews>
  <sheetFormatPr defaultColWidth="21.41015625" defaultRowHeight="42" customHeight="1" x14ac:dyDescent="0.5"/>
  <cols>
    <col min="1" max="1" width="10.1171875" style="125" customWidth="1"/>
    <col min="2" max="5" width="21.41015625" style="125"/>
    <col min="6" max="7" width="10" style="125" customWidth="1"/>
    <col min="8" max="11" width="21.41015625" style="125"/>
    <col min="12" max="12" width="5.703125" style="125" customWidth="1"/>
    <col min="13" max="16384" width="21.41015625" style="125"/>
  </cols>
  <sheetData>
    <row r="1" spans="1:16" ht="42" customHeight="1" thickBot="1" x14ac:dyDescent="0.55000000000000004">
      <c r="A1" s="126" t="s">
        <v>125</v>
      </c>
      <c r="B1" s="127"/>
      <c r="C1" s="127"/>
      <c r="D1" s="127"/>
      <c r="E1" s="127"/>
      <c r="F1" s="127"/>
      <c r="G1" s="127"/>
      <c r="H1" s="127"/>
      <c r="I1" s="127"/>
      <c r="J1" s="127"/>
      <c r="K1" s="127"/>
      <c r="L1" s="127"/>
      <c r="M1" s="128"/>
    </row>
    <row r="2" spans="1:16" ht="42" customHeight="1" thickBot="1" x14ac:dyDescent="0.55000000000000004">
      <c r="A2" s="110"/>
      <c r="B2" s="111"/>
      <c r="C2" s="111"/>
      <c r="D2" s="111"/>
      <c r="E2" s="111"/>
      <c r="F2" s="111"/>
      <c r="G2" s="111"/>
      <c r="H2" s="111"/>
      <c r="I2" s="111"/>
      <c r="J2" s="111"/>
      <c r="K2" s="111"/>
      <c r="L2" s="111"/>
      <c r="M2" s="112"/>
    </row>
    <row r="3" spans="1:16" ht="42" customHeight="1" thickBot="1" x14ac:dyDescent="0.55000000000000004">
      <c r="A3" s="110"/>
      <c r="B3" s="111"/>
      <c r="C3" s="111"/>
      <c r="D3" s="111"/>
      <c r="E3" s="111"/>
      <c r="F3" s="111"/>
      <c r="G3" s="111"/>
      <c r="H3" s="129" t="s">
        <v>126</v>
      </c>
      <c r="I3" s="130"/>
      <c r="J3" s="130"/>
      <c r="K3" s="130"/>
      <c r="L3" s="131"/>
      <c r="M3" s="112"/>
    </row>
    <row r="4" spans="1:16" ht="42" customHeight="1" x14ac:dyDescent="1">
      <c r="A4" s="110"/>
      <c r="B4" s="113"/>
      <c r="C4" s="113"/>
      <c r="D4" s="113"/>
      <c r="E4" s="113"/>
      <c r="F4" s="113"/>
      <c r="G4" s="113"/>
      <c r="H4" s="111"/>
      <c r="I4" s="111"/>
      <c r="J4" s="111"/>
      <c r="K4" s="111"/>
      <c r="L4" s="111"/>
      <c r="M4" s="112"/>
    </row>
    <row r="5" spans="1:16" ht="26" customHeight="1" x14ac:dyDescent="0.9">
      <c r="A5" s="110"/>
      <c r="B5" s="114"/>
      <c r="C5" s="114"/>
      <c r="D5" s="114"/>
      <c r="E5" s="114"/>
      <c r="F5" s="114"/>
      <c r="G5" s="114"/>
      <c r="H5" s="114"/>
      <c r="I5" s="114"/>
      <c r="J5" s="114"/>
      <c r="K5" s="114"/>
      <c r="L5" s="111"/>
      <c r="M5" s="112"/>
    </row>
    <row r="6" spans="1:16" ht="26" customHeight="1" x14ac:dyDescent="0.5">
      <c r="A6" s="110"/>
      <c r="B6" s="111"/>
      <c r="C6" s="111"/>
      <c r="D6" s="111"/>
      <c r="E6" s="111"/>
      <c r="F6" s="111"/>
      <c r="G6" s="111"/>
      <c r="H6" s="111"/>
      <c r="I6" s="115"/>
      <c r="J6" s="115"/>
      <c r="K6" s="111"/>
      <c r="L6" s="111"/>
      <c r="M6" s="112"/>
    </row>
    <row r="7" spans="1:16" ht="42" customHeight="1" x14ac:dyDescent="0.5">
      <c r="A7" s="110"/>
      <c r="B7" s="111"/>
      <c r="C7" s="111"/>
      <c r="D7" s="111"/>
      <c r="E7" s="111"/>
      <c r="F7" s="111"/>
      <c r="G7" s="111"/>
      <c r="H7" s="111"/>
      <c r="I7" s="111"/>
      <c r="J7" s="111"/>
      <c r="K7" s="111"/>
      <c r="L7" s="111"/>
      <c r="M7" s="112"/>
    </row>
    <row r="8" spans="1:16" ht="42" customHeight="1" x14ac:dyDescent="0.5">
      <c r="A8" s="110"/>
      <c r="B8" s="116"/>
      <c r="C8" s="111"/>
      <c r="D8" s="111"/>
      <c r="E8" s="111"/>
      <c r="F8" s="111"/>
      <c r="G8" s="111"/>
      <c r="H8" s="111"/>
      <c r="I8" s="111"/>
      <c r="J8" s="111"/>
      <c r="K8" s="111"/>
      <c r="L8" s="111"/>
      <c r="M8" s="112"/>
    </row>
    <row r="9" spans="1:16" ht="42" customHeight="1" x14ac:dyDescent="0.5">
      <c r="A9" s="110"/>
      <c r="B9" s="111"/>
      <c r="C9" s="111"/>
      <c r="D9" s="111"/>
      <c r="E9" s="111"/>
      <c r="F9" s="111"/>
      <c r="G9" s="111"/>
      <c r="H9" s="111"/>
      <c r="I9" s="111"/>
      <c r="J9" s="111"/>
      <c r="K9" s="111"/>
      <c r="L9" s="111"/>
      <c r="M9" s="112"/>
      <c r="N9" s="117"/>
    </row>
    <row r="10" spans="1:16" ht="42" customHeight="1" x14ac:dyDescent="0.5">
      <c r="A10" s="110"/>
      <c r="B10" s="111"/>
      <c r="C10" s="111"/>
      <c r="D10" s="111"/>
      <c r="E10" s="111"/>
      <c r="F10" s="111"/>
      <c r="G10" s="111"/>
      <c r="H10" s="111"/>
      <c r="I10" s="111"/>
      <c r="J10" s="111"/>
      <c r="K10" s="111"/>
      <c r="L10" s="111"/>
      <c r="M10" s="112"/>
    </row>
    <row r="11" spans="1:16" ht="26" customHeight="1" x14ac:dyDescent="0.5">
      <c r="A11" s="110"/>
      <c r="B11" s="111"/>
      <c r="C11" s="111"/>
      <c r="D11" s="111"/>
      <c r="E11" s="111"/>
      <c r="F11" s="111"/>
      <c r="G11" s="111"/>
      <c r="H11" s="111"/>
      <c r="I11" s="115"/>
      <c r="J11" s="115"/>
      <c r="K11" s="111"/>
      <c r="L11" s="111"/>
      <c r="M11" s="112"/>
      <c r="N11" s="117"/>
    </row>
    <row r="12" spans="1:16" ht="42" customHeight="1" x14ac:dyDescent="0.5">
      <c r="A12" s="110"/>
      <c r="B12" s="111"/>
      <c r="C12" s="111"/>
      <c r="D12" s="111"/>
      <c r="E12" s="111"/>
      <c r="F12" s="111"/>
      <c r="G12" s="111"/>
      <c r="H12" s="111"/>
      <c r="I12" s="111"/>
      <c r="J12" s="111"/>
      <c r="K12" s="111"/>
      <c r="L12" s="111"/>
      <c r="M12" s="112"/>
    </row>
    <row r="13" spans="1:16" ht="42" customHeight="1" x14ac:dyDescent="0.6">
      <c r="A13" s="110"/>
      <c r="B13" s="118"/>
      <c r="C13" s="118"/>
      <c r="D13" s="111"/>
      <c r="E13" s="111"/>
      <c r="F13" s="111"/>
      <c r="G13" s="111"/>
      <c r="H13" s="111"/>
      <c r="I13" s="111"/>
      <c r="J13" s="111"/>
      <c r="K13" s="111"/>
      <c r="L13" s="111"/>
      <c r="M13" s="112"/>
      <c r="N13" s="117"/>
      <c r="P13" s="119"/>
    </row>
    <row r="14" spans="1:16" ht="42" customHeight="1" x14ac:dyDescent="0.55000000000000004">
      <c r="A14" s="110"/>
      <c r="B14" s="120"/>
      <c r="C14" s="121"/>
      <c r="D14" s="111"/>
      <c r="E14" s="111"/>
      <c r="F14" s="111"/>
      <c r="G14" s="111"/>
      <c r="H14" s="111"/>
      <c r="I14" s="111"/>
      <c r="J14" s="111"/>
      <c r="K14" s="111"/>
      <c r="L14" s="111"/>
      <c r="M14" s="112"/>
    </row>
    <row r="15" spans="1:16" ht="42" customHeight="1" x14ac:dyDescent="0.5">
      <c r="A15" s="110"/>
      <c r="B15" s="111"/>
      <c r="C15" s="111"/>
      <c r="D15" s="111"/>
      <c r="E15" s="111"/>
      <c r="F15" s="111"/>
      <c r="G15" s="111"/>
      <c r="H15" s="111"/>
      <c r="I15" s="111"/>
      <c r="J15" s="111"/>
      <c r="K15" s="111"/>
      <c r="L15" s="111"/>
      <c r="M15" s="112"/>
      <c r="N15" s="117"/>
    </row>
    <row r="16" spans="1:16" ht="24" customHeight="1" x14ac:dyDescent="0.5">
      <c r="A16" s="110"/>
      <c r="B16" s="111"/>
      <c r="C16" s="111"/>
      <c r="D16" s="111"/>
      <c r="E16" s="111"/>
      <c r="F16" s="111"/>
      <c r="G16" s="111"/>
      <c r="H16" s="111"/>
      <c r="I16" s="115"/>
      <c r="J16" s="115"/>
      <c r="K16" s="111"/>
      <c r="L16" s="111"/>
      <c r="M16" s="112"/>
    </row>
    <row r="17" spans="1:14" ht="42" customHeight="1" x14ac:dyDescent="0.5">
      <c r="A17" s="110"/>
      <c r="B17" s="111"/>
      <c r="C17" s="111"/>
      <c r="D17" s="111"/>
      <c r="E17" s="111"/>
      <c r="F17" s="111"/>
      <c r="G17" s="111"/>
      <c r="H17" s="111"/>
      <c r="I17" s="111"/>
      <c r="J17" s="111"/>
      <c r="K17" s="111"/>
      <c r="L17" s="111"/>
      <c r="M17" s="112"/>
      <c r="N17" s="117"/>
    </row>
    <row r="18" spans="1:14" ht="42" customHeight="1" x14ac:dyDescent="0.5">
      <c r="A18" s="110"/>
      <c r="B18" s="111"/>
      <c r="C18" s="111"/>
      <c r="D18" s="111"/>
      <c r="E18" s="111"/>
      <c r="F18" s="111"/>
      <c r="G18" s="111"/>
      <c r="H18" s="111"/>
      <c r="I18" s="111"/>
      <c r="J18" s="111"/>
      <c r="K18" s="111"/>
      <c r="L18" s="111"/>
      <c r="M18" s="112"/>
    </row>
    <row r="19" spans="1:14" ht="42" customHeight="1" x14ac:dyDescent="0.5">
      <c r="A19" s="110"/>
      <c r="B19" s="111"/>
      <c r="C19" s="111"/>
      <c r="D19" s="111"/>
      <c r="E19" s="111"/>
      <c r="F19" s="111"/>
      <c r="G19" s="111"/>
      <c r="H19" s="111"/>
      <c r="I19" s="111"/>
      <c r="J19" s="111"/>
      <c r="K19" s="111"/>
      <c r="L19" s="111"/>
      <c r="M19" s="112"/>
      <c r="N19" s="117"/>
    </row>
    <row r="20" spans="1:14" ht="42" customHeight="1" thickBot="1" x14ac:dyDescent="0.55000000000000004">
      <c r="A20" s="110"/>
      <c r="B20" s="111"/>
      <c r="C20" s="111"/>
      <c r="D20" s="111"/>
      <c r="E20" s="111"/>
      <c r="F20" s="122"/>
      <c r="G20" s="111"/>
      <c r="H20" s="111"/>
      <c r="I20" s="111"/>
      <c r="J20" s="111"/>
      <c r="K20" s="111"/>
      <c r="L20" s="111"/>
      <c r="M20" s="112"/>
    </row>
    <row r="21" spans="1:14" ht="26" customHeight="1" x14ac:dyDescent="0.5">
      <c r="A21" s="110"/>
      <c r="B21" s="111"/>
      <c r="C21" s="111"/>
      <c r="D21" s="111"/>
      <c r="E21" s="111"/>
      <c r="F21" s="111"/>
      <c r="G21" s="111"/>
      <c r="H21" s="111"/>
      <c r="I21" s="115"/>
      <c r="J21" s="115"/>
      <c r="K21" s="111"/>
      <c r="L21" s="111"/>
      <c r="M21" s="112"/>
      <c r="N21" s="117"/>
    </row>
    <row r="22" spans="1:14" ht="42" customHeight="1" x14ac:dyDescent="0.5">
      <c r="A22" s="111"/>
      <c r="B22" s="111"/>
      <c r="C22" s="111"/>
      <c r="D22" s="111"/>
      <c r="E22" s="111"/>
      <c r="F22" s="111"/>
      <c r="G22" s="111"/>
      <c r="H22" s="111"/>
      <c r="I22" s="111"/>
      <c r="J22" s="111"/>
      <c r="K22" s="111"/>
      <c r="L22" s="111"/>
      <c r="M22" s="112"/>
    </row>
    <row r="23" spans="1:14" ht="42" customHeight="1" x14ac:dyDescent="0.5">
      <c r="A23" s="110"/>
      <c r="B23" s="111"/>
      <c r="C23" s="111"/>
      <c r="D23" s="111"/>
      <c r="E23" s="111"/>
      <c r="F23" s="111"/>
      <c r="G23" s="111"/>
      <c r="H23" s="111"/>
      <c r="I23" s="111"/>
      <c r="J23" s="111"/>
      <c r="K23" s="111"/>
      <c r="L23" s="111"/>
      <c r="M23" s="112"/>
    </row>
    <row r="24" spans="1:14" ht="42" customHeight="1" x14ac:dyDescent="0.5">
      <c r="A24" s="110"/>
      <c r="B24" s="111"/>
      <c r="C24" s="111"/>
      <c r="D24" s="111"/>
      <c r="E24" s="111"/>
      <c r="F24" s="111"/>
      <c r="G24" s="111"/>
      <c r="H24" s="111"/>
      <c r="I24" s="111"/>
      <c r="J24" s="111"/>
      <c r="K24" s="111"/>
      <c r="L24" s="111"/>
      <c r="M24" s="112"/>
    </row>
    <row r="25" spans="1:14" ht="42" customHeight="1" x14ac:dyDescent="0.5">
      <c r="A25" s="110"/>
      <c r="B25" s="111"/>
      <c r="C25" s="111"/>
      <c r="D25" s="111"/>
      <c r="E25" s="111"/>
      <c r="F25" s="111"/>
      <c r="G25" s="111"/>
      <c r="H25" s="111"/>
      <c r="I25" s="111"/>
      <c r="J25" s="111"/>
      <c r="K25" s="111"/>
      <c r="L25" s="111"/>
      <c r="M25" s="112"/>
    </row>
    <row r="26" spans="1:14" ht="42" customHeight="1" x14ac:dyDescent="0.5">
      <c r="A26" s="110"/>
      <c r="B26" s="111"/>
      <c r="C26" s="111"/>
      <c r="D26" s="111"/>
      <c r="E26" s="111"/>
      <c r="F26" s="111"/>
      <c r="G26" s="111"/>
      <c r="H26" s="111"/>
      <c r="I26" s="111"/>
      <c r="J26" s="111"/>
      <c r="K26" s="111"/>
      <c r="L26" s="111"/>
      <c r="M26" s="112"/>
    </row>
    <row r="27" spans="1:14" ht="42" customHeight="1" thickBot="1" x14ac:dyDescent="0.55000000000000004">
      <c r="A27" s="110"/>
      <c r="B27" s="111"/>
      <c r="C27" s="111"/>
      <c r="D27" s="111"/>
      <c r="E27" s="111"/>
      <c r="F27" s="111"/>
      <c r="G27" s="111"/>
      <c r="H27" s="111"/>
      <c r="I27" s="111"/>
      <c r="J27" s="111"/>
      <c r="K27" s="111"/>
      <c r="L27" s="111"/>
      <c r="M27" s="112"/>
    </row>
    <row r="28" spans="1:14" ht="42" customHeight="1" thickBot="1" x14ac:dyDescent="0.55000000000000004">
      <c r="A28" s="110"/>
      <c r="B28" s="132" t="s">
        <v>127</v>
      </c>
      <c r="C28" s="132"/>
      <c r="D28" s="132"/>
      <c r="E28" s="132"/>
      <c r="F28" s="132"/>
      <c r="G28" s="111"/>
      <c r="H28" s="111"/>
      <c r="I28" s="111"/>
      <c r="J28" s="111"/>
      <c r="K28" s="111"/>
      <c r="L28" s="111"/>
      <c r="M28" s="112"/>
    </row>
    <row r="29" spans="1:14" ht="42" customHeight="1" thickBot="1" x14ac:dyDescent="0.55000000000000004">
      <c r="A29" s="110"/>
      <c r="B29" s="132"/>
      <c r="C29" s="132"/>
      <c r="D29" s="132"/>
      <c r="E29" s="132"/>
      <c r="F29" s="132"/>
      <c r="G29" s="111"/>
      <c r="H29" s="111"/>
      <c r="I29" s="111"/>
      <c r="J29" s="111"/>
      <c r="K29" s="111"/>
      <c r="L29" s="111"/>
      <c r="M29" s="112"/>
    </row>
    <row r="30" spans="1:14" ht="42" customHeight="1" thickBot="1" x14ac:dyDescent="0.55000000000000004">
      <c r="A30" s="110"/>
      <c r="B30" s="132"/>
      <c r="C30" s="132"/>
      <c r="D30" s="132"/>
      <c r="E30" s="132"/>
      <c r="F30" s="132"/>
      <c r="G30" s="111"/>
      <c r="H30" s="111"/>
      <c r="I30" s="111"/>
      <c r="J30" s="111"/>
      <c r="K30" s="111"/>
      <c r="L30" s="111"/>
      <c r="M30" s="112"/>
    </row>
    <row r="31" spans="1:14" ht="42" customHeight="1" thickBot="1" x14ac:dyDescent="0.55000000000000004">
      <c r="A31" s="110"/>
      <c r="B31" s="132"/>
      <c r="C31" s="132"/>
      <c r="D31" s="132"/>
      <c r="E31" s="132"/>
      <c r="F31" s="132"/>
      <c r="G31" s="111"/>
      <c r="H31" s="111"/>
      <c r="I31" s="111"/>
      <c r="J31" s="111"/>
      <c r="K31" s="111"/>
      <c r="L31" s="111"/>
      <c r="M31" s="112"/>
    </row>
    <row r="32" spans="1:14" ht="42" customHeight="1" thickBot="1" x14ac:dyDescent="0.55000000000000004">
      <c r="A32" s="123"/>
      <c r="B32" s="132"/>
      <c r="C32" s="132"/>
      <c r="D32" s="132"/>
      <c r="E32" s="132"/>
      <c r="F32" s="132"/>
      <c r="G32" s="122"/>
      <c r="H32" s="122"/>
      <c r="I32" s="122"/>
      <c r="J32" s="122"/>
      <c r="K32" s="122"/>
      <c r="L32" s="122"/>
      <c r="M32" s="124"/>
    </row>
  </sheetData>
  <mergeCells count="3">
    <mergeCell ref="A1:M1"/>
    <mergeCell ref="H3:L3"/>
    <mergeCell ref="B28:F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9CCF3-E1D7-4090-AFFC-72D16B88DBFA}">
  <dimension ref="A1:H36"/>
  <sheetViews>
    <sheetView showGridLines="0" topLeftCell="C24" zoomScale="71" zoomScaleNormal="71" workbookViewId="0">
      <selection activeCell="F22" sqref="F22"/>
    </sheetView>
  </sheetViews>
  <sheetFormatPr defaultColWidth="38.1171875" defaultRowHeight="90" customHeight="1" x14ac:dyDescent="0.5"/>
  <cols>
    <col min="1" max="1" width="15.41015625" style="2" customWidth="1"/>
    <col min="2" max="2" width="34.87890625" style="2" bestFit="1" customWidth="1"/>
    <col min="3" max="3" width="26.87890625" style="2" bestFit="1" customWidth="1"/>
    <col min="4" max="4" width="38.1171875" style="3"/>
    <col min="5" max="5" width="77.1171875" style="5" bestFit="1" customWidth="1"/>
    <col min="6" max="6" width="38.29296875" style="3" bestFit="1" customWidth="1"/>
    <col min="7" max="16384" width="38.1171875" style="2"/>
  </cols>
  <sheetData>
    <row r="1" spans="1:6" ht="90" customHeight="1" thickBot="1" x14ac:dyDescent="0.55000000000000004">
      <c r="B1" s="90" t="s">
        <v>41</v>
      </c>
      <c r="C1" s="87" t="s">
        <v>57</v>
      </c>
      <c r="D1" s="4"/>
    </row>
    <row r="2" spans="1:6" ht="90" customHeight="1" thickBot="1" x14ac:dyDescent="0.55000000000000004">
      <c r="B2" s="90" t="s">
        <v>8</v>
      </c>
      <c r="C2" s="87" t="s">
        <v>45</v>
      </c>
      <c r="D2" s="4"/>
    </row>
    <row r="3" spans="1:6" ht="90" customHeight="1" thickBot="1" x14ac:dyDescent="0.55000000000000004">
      <c r="B3" s="91" t="s">
        <v>6</v>
      </c>
      <c r="C3" s="88">
        <v>59</v>
      </c>
      <c r="D3" s="4"/>
      <c r="E3" s="6"/>
    </row>
    <row r="4" spans="1:6" ht="90" customHeight="1" thickBot="1" x14ac:dyDescent="0.55000000000000004">
      <c r="B4" s="92" t="s">
        <v>9</v>
      </c>
      <c r="C4" s="89">
        <v>74022200260</v>
      </c>
      <c r="D4" s="4"/>
      <c r="E4" s="6"/>
    </row>
    <row r="5" spans="1:6" ht="90" customHeight="1" thickBot="1" x14ac:dyDescent="0.55000000000000004">
      <c r="B5" s="92" t="s">
        <v>2</v>
      </c>
      <c r="C5" s="89" t="s">
        <v>117</v>
      </c>
      <c r="D5" s="4"/>
    </row>
    <row r="6" spans="1:6" ht="90" customHeight="1" thickBot="1" x14ac:dyDescent="0.55000000000000004">
      <c r="B6" s="92" t="s">
        <v>7</v>
      </c>
      <c r="C6" s="89" t="s">
        <v>46</v>
      </c>
      <c r="D6" s="4"/>
    </row>
    <row r="7" spans="1:6" ht="90" customHeight="1" thickBot="1" x14ac:dyDescent="0.55000000000000004">
      <c r="B7" s="7"/>
      <c r="D7" s="4"/>
    </row>
    <row r="8" spans="1:6" ht="30.7" thickBot="1" x14ac:dyDescent="0.55000000000000004">
      <c r="A8" s="133" t="s">
        <v>106</v>
      </c>
      <c r="B8" s="134"/>
      <c r="C8" s="134"/>
      <c r="D8" s="134"/>
      <c r="E8" s="134"/>
      <c r="F8" s="135"/>
    </row>
    <row r="9" spans="1:6" ht="90" customHeight="1" thickBot="1" x14ac:dyDescent="0.55000000000000004">
      <c r="A9" s="75" t="s">
        <v>0</v>
      </c>
      <c r="B9" s="76" t="s">
        <v>3</v>
      </c>
      <c r="C9" s="76" t="s">
        <v>34</v>
      </c>
      <c r="D9" s="77" t="s">
        <v>1</v>
      </c>
      <c r="E9" s="77" t="s">
        <v>10</v>
      </c>
      <c r="F9" s="78" t="s">
        <v>35</v>
      </c>
    </row>
    <row r="10" spans="1:6" ht="90" customHeight="1" x14ac:dyDescent="0.5">
      <c r="A10" s="70">
        <v>1</v>
      </c>
      <c r="B10" s="71" t="s">
        <v>4</v>
      </c>
      <c r="C10" s="72"/>
      <c r="D10" s="68" t="s">
        <v>11</v>
      </c>
      <c r="E10" s="71" t="s">
        <v>76</v>
      </c>
      <c r="F10" s="97">
        <v>1</v>
      </c>
    </row>
    <row r="11" spans="1:6" ht="90" customHeight="1" x14ac:dyDescent="0.5">
      <c r="A11" s="69">
        <v>2</v>
      </c>
      <c r="B11" s="11" t="s">
        <v>4</v>
      </c>
      <c r="C11" s="14"/>
      <c r="D11" s="10" t="s">
        <v>12</v>
      </c>
      <c r="E11" s="11" t="s">
        <v>77</v>
      </c>
      <c r="F11" s="98">
        <v>1</v>
      </c>
    </row>
    <row r="12" spans="1:6" ht="90" customHeight="1" x14ac:dyDescent="0.5">
      <c r="A12" s="69">
        <v>3</v>
      </c>
      <c r="B12" s="11" t="s">
        <v>4</v>
      </c>
      <c r="C12" s="14"/>
      <c r="D12" s="10" t="s">
        <v>13</v>
      </c>
      <c r="E12" s="11" t="s">
        <v>58</v>
      </c>
      <c r="F12" s="98">
        <v>1</v>
      </c>
    </row>
    <row r="13" spans="1:6" ht="90" customHeight="1" x14ac:dyDescent="0.5">
      <c r="A13" s="69">
        <v>4</v>
      </c>
      <c r="B13" s="11" t="s">
        <v>4</v>
      </c>
      <c r="C13" s="14"/>
      <c r="D13" s="10" t="s">
        <v>14</v>
      </c>
      <c r="E13" s="11" t="s">
        <v>59</v>
      </c>
      <c r="F13" s="98">
        <v>1</v>
      </c>
    </row>
    <row r="14" spans="1:6" ht="90" customHeight="1" x14ac:dyDescent="0.5">
      <c r="A14" s="69">
        <v>5</v>
      </c>
      <c r="B14" s="11" t="s">
        <v>4</v>
      </c>
      <c r="C14" s="14"/>
      <c r="D14" s="10" t="s">
        <v>15</v>
      </c>
      <c r="E14" s="11">
        <v>9</v>
      </c>
      <c r="F14" s="98">
        <v>1</v>
      </c>
    </row>
    <row r="15" spans="1:6" ht="90" customHeight="1" x14ac:dyDescent="0.5">
      <c r="A15" s="69">
        <v>6</v>
      </c>
      <c r="B15" s="11" t="s">
        <v>4</v>
      </c>
      <c r="C15" s="14"/>
      <c r="D15" s="10" t="s">
        <v>16</v>
      </c>
      <c r="E15" s="11">
        <v>1</v>
      </c>
      <c r="F15" s="98">
        <v>1</v>
      </c>
    </row>
    <row r="16" spans="1:6" ht="90" customHeight="1" x14ac:dyDescent="0.5">
      <c r="A16" s="69">
        <v>7</v>
      </c>
      <c r="B16" s="11" t="s">
        <v>4</v>
      </c>
      <c r="C16" s="14"/>
      <c r="D16" s="10" t="s">
        <v>17</v>
      </c>
      <c r="E16" s="11" t="s">
        <v>60</v>
      </c>
      <c r="F16" s="98">
        <v>1</v>
      </c>
    </row>
    <row r="17" spans="1:8" ht="90" customHeight="1" x14ac:dyDescent="0.5">
      <c r="A17" s="69">
        <v>8</v>
      </c>
      <c r="B17" s="13" t="s">
        <v>5</v>
      </c>
      <c r="C17" s="8"/>
      <c r="D17" s="10" t="s">
        <v>18</v>
      </c>
      <c r="E17" s="15" t="s">
        <v>61</v>
      </c>
      <c r="F17" s="98">
        <v>1</v>
      </c>
    </row>
    <row r="18" spans="1:8" ht="90" customHeight="1" x14ac:dyDescent="0.5">
      <c r="A18" s="69">
        <v>9</v>
      </c>
      <c r="B18" s="13" t="s">
        <v>5</v>
      </c>
      <c r="C18" s="8"/>
      <c r="D18" s="10" t="s">
        <v>19</v>
      </c>
      <c r="E18" s="11" t="s">
        <v>62</v>
      </c>
      <c r="F18" s="98">
        <v>1</v>
      </c>
    </row>
    <row r="19" spans="1:8" ht="90" customHeight="1" x14ac:dyDescent="0.5">
      <c r="A19" s="69">
        <v>10</v>
      </c>
      <c r="B19" s="13" t="s">
        <v>5</v>
      </c>
      <c r="C19" s="8"/>
      <c r="D19" s="10" t="s">
        <v>37</v>
      </c>
      <c r="E19" s="28" t="s">
        <v>63</v>
      </c>
      <c r="F19" s="98">
        <v>1</v>
      </c>
    </row>
    <row r="20" spans="1:8" ht="90" customHeight="1" x14ac:dyDescent="0.5">
      <c r="A20" s="69">
        <v>11</v>
      </c>
      <c r="B20" s="13" t="s">
        <v>5</v>
      </c>
      <c r="C20" s="8"/>
      <c r="D20" s="10" t="s">
        <v>38</v>
      </c>
      <c r="E20" s="11" t="s">
        <v>65</v>
      </c>
      <c r="F20" s="98">
        <v>1</v>
      </c>
    </row>
    <row r="21" spans="1:8" ht="90" customHeight="1" x14ac:dyDescent="0.5">
      <c r="A21" s="69">
        <v>12</v>
      </c>
      <c r="B21" s="13" t="s">
        <v>5</v>
      </c>
      <c r="C21" s="8"/>
      <c r="D21" s="10" t="s">
        <v>39</v>
      </c>
      <c r="E21" s="11" t="s">
        <v>64</v>
      </c>
      <c r="F21" s="98">
        <v>1</v>
      </c>
    </row>
    <row r="22" spans="1:8" ht="90" customHeight="1" x14ac:dyDescent="0.5">
      <c r="A22" s="69">
        <v>13</v>
      </c>
      <c r="B22" s="13" t="s">
        <v>5</v>
      </c>
      <c r="C22" s="12"/>
      <c r="D22" s="10" t="s">
        <v>20</v>
      </c>
      <c r="E22" s="5" t="s">
        <v>66</v>
      </c>
      <c r="F22" s="98">
        <v>2</v>
      </c>
      <c r="H22" s="27"/>
    </row>
    <row r="23" spans="1:8" ht="90" customHeight="1" x14ac:dyDescent="0.5">
      <c r="A23" s="69">
        <v>14</v>
      </c>
      <c r="B23" s="11" t="s">
        <v>26</v>
      </c>
      <c r="C23" s="10"/>
      <c r="D23" s="10" t="s">
        <v>40</v>
      </c>
      <c r="E23" s="17">
        <v>-0.1837</v>
      </c>
      <c r="F23" s="98">
        <v>2</v>
      </c>
    </row>
    <row r="24" spans="1:8" ht="90" customHeight="1" x14ac:dyDescent="0.5">
      <c r="A24" s="69">
        <v>15</v>
      </c>
      <c r="B24" s="13" t="s">
        <v>5</v>
      </c>
      <c r="C24" s="12"/>
      <c r="D24" s="10" t="s">
        <v>21</v>
      </c>
      <c r="E24" s="11">
        <v>0.238702</v>
      </c>
      <c r="F24" s="98">
        <v>2</v>
      </c>
    </row>
    <row r="25" spans="1:8" ht="90" customHeight="1" x14ac:dyDescent="0.5">
      <c r="A25" s="69">
        <v>16</v>
      </c>
      <c r="B25" s="13" t="s">
        <v>5</v>
      </c>
      <c r="C25" s="12"/>
      <c r="D25" s="10" t="s">
        <v>22</v>
      </c>
      <c r="E25" s="11" t="s">
        <v>75</v>
      </c>
      <c r="F25" s="98">
        <v>2</v>
      </c>
    </row>
    <row r="26" spans="1:8" ht="90" customHeight="1" x14ac:dyDescent="0.5">
      <c r="A26" s="69">
        <v>17</v>
      </c>
      <c r="B26" s="11" t="s">
        <v>24</v>
      </c>
      <c r="C26" s="10"/>
      <c r="D26" s="10" t="s">
        <v>23</v>
      </c>
      <c r="E26" s="11" t="s">
        <v>84</v>
      </c>
      <c r="F26" s="98">
        <v>2</v>
      </c>
    </row>
    <row r="27" spans="1:8" ht="90" customHeight="1" x14ac:dyDescent="0.5">
      <c r="A27" s="69">
        <v>18</v>
      </c>
      <c r="B27" s="11" t="s">
        <v>25</v>
      </c>
      <c r="C27" s="10"/>
      <c r="D27" s="10" t="s">
        <v>43</v>
      </c>
      <c r="E27" s="16" t="s">
        <v>92</v>
      </c>
      <c r="F27" s="98">
        <v>3</v>
      </c>
    </row>
    <row r="28" spans="1:8" ht="90" customHeight="1" x14ac:dyDescent="0.5">
      <c r="A28" s="69">
        <v>19</v>
      </c>
      <c r="B28" s="11" t="s">
        <v>25</v>
      </c>
      <c r="C28" s="10"/>
      <c r="D28" s="10" t="s">
        <v>44</v>
      </c>
      <c r="E28" s="16">
        <v>-0.38329999999999997</v>
      </c>
      <c r="F28" s="98">
        <v>3</v>
      </c>
    </row>
    <row r="29" spans="1:8" ht="90" customHeight="1" x14ac:dyDescent="0.5">
      <c r="A29" s="69">
        <v>20</v>
      </c>
      <c r="B29" s="11" t="s">
        <v>25</v>
      </c>
      <c r="C29" s="10"/>
      <c r="D29" s="10" t="s">
        <v>29</v>
      </c>
      <c r="E29" s="11">
        <v>-4.1789999999999998E-5</v>
      </c>
      <c r="F29" s="98">
        <v>3</v>
      </c>
    </row>
    <row r="30" spans="1:8" ht="90" customHeight="1" x14ac:dyDescent="0.5">
      <c r="A30" s="69">
        <v>21</v>
      </c>
      <c r="B30" s="11" t="s">
        <v>25</v>
      </c>
      <c r="C30" s="10"/>
      <c r="D30" s="10" t="s">
        <v>30</v>
      </c>
      <c r="E30" s="11">
        <v>2.8085000000000002E-4</v>
      </c>
      <c r="F30" s="98">
        <v>3</v>
      </c>
    </row>
    <row r="31" spans="1:8" ht="90" customHeight="1" x14ac:dyDescent="0.5">
      <c r="A31" s="69">
        <v>22</v>
      </c>
      <c r="B31" s="11" t="s">
        <v>25</v>
      </c>
      <c r="C31" s="10"/>
      <c r="D31" s="10" t="s">
        <v>31</v>
      </c>
      <c r="E31" s="11">
        <v>-0.14937800000000001</v>
      </c>
      <c r="F31" s="98">
        <v>3</v>
      </c>
    </row>
    <row r="32" spans="1:8" ht="90" customHeight="1" x14ac:dyDescent="0.5">
      <c r="A32" s="69">
        <v>23</v>
      </c>
      <c r="B32" s="11" t="s">
        <v>25</v>
      </c>
      <c r="C32" s="10"/>
      <c r="D32" s="10" t="s">
        <v>28</v>
      </c>
      <c r="E32" s="17">
        <v>5.2499999999999998E-2</v>
      </c>
      <c r="F32" s="98">
        <v>3</v>
      </c>
    </row>
    <row r="33" spans="1:6" ht="90" customHeight="1" x14ac:dyDescent="0.5">
      <c r="A33" s="69">
        <v>24</v>
      </c>
      <c r="B33" s="11" t="s">
        <v>25</v>
      </c>
      <c r="C33" s="10"/>
      <c r="D33" s="10" t="s">
        <v>32</v>
      </c>
      <c r="E33" s="17" t="s">
        <v>120</v>
      </c>
      <c r="F33" s="79">
        <v>4</v>
      </c>
    </row>
    <row r="34" spans="1:6" ht="90" customHeight="1" x14ac:dyDescent="0.5">
      <c r="A34" s="69">
        <v>25</v>
      </c>
      <c r="B34" s="11" t="s">
        <v>5</v>
      </c>
      <c r="C34" s="10"/>
      <c r="D34" s="10" t="s">
        <v>33</v>
      </c>
      <c r="E34" s="18" t="s">
        <v>115</v>
      </c>
      <c r="F34" s="79">
        <v>4</v>
      </c>
    </row>
    <row r="35" spans="1:6" ht="90" customHeight="1" thickBot="1" x14ac:dyDescent="0.55000000000000004">
      <c r="A35" s="80">
        <v>26</v>
      </c>
      <c r="B35" s="81" t="s">
        <v>42</v>
      </c>
      <c r="C35" s="82"/>
      <c r="D35" s="83" t="s">
        <v>27</v>
      </c>
      <c r="E35" s="100" t="s">
        <v>116</v>
      </c>
      <c r="F35" s="99">
        <v>5</v>
      </c>
    </row>
    <row r="36" spans="1:6" ht="90" customHeight="1" thickBot="1" x14ac:dyDescent="0.55000000000000004">
      <c r="A36" s="84"/>
      <c r="B36" s="73" t="s">
        <v>36</v>
      </c>
      <c r="C36" s="73"/>
      <c r="D36" s="74"/>
      <c r="E36" s="85"/>
      <c r="F36" s="86"/>
    </row>
  </sheetData>
  <autoFilter ref="A9:F9" xr:uid="{00000000-0009-0000-0000-000000000000}"/>
  <mergeCells count="1">
    <mergeCell ref="A8:F8"/>
  </mergeCells>
  <hyperlinks>
    <hyperlink ref="F10:F21" location="'Supporting Document 1'!A1" display="'Supporting Document 1'!A1" xr:uid="{00000000-0004-0000-0000-000000000000}"/>
    <hyperlink ref="F22:F26" location="'Supporting Document 2'!A1" display="'Supporting Document 2'!A1" xr:uid="{00000000-0004-0000-0000-000001000000}"/>
    <hyperlink ref="F27:F32" location="'Supporting Document 3'!A1" display="'Supporting Document 3'!A1" xr:uid="{00000000-0004-0000-0000-000002000000}"/>
    <hyperlink ref="F35" location="'Supporting Document 5'!A1" display="'Supporting Document 5'!A1" xr:uid="{00000000-0004-0000-0000-000003000000}"/>
    <hyperlink ref="E35" location="'Supporting Document 5'!A1" display="Refer to Supporting Document 5 for Overall Analysis" xr:uid="{00000000-0004-0000-0000-000004000000}"/>
    <hyperlink ref="F33:F34" location="'Supporting Document 4'!A1" display="'Supporting Document 4'!A1" xr:uid="{00000000-0004-0000-00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3BF3-B847-4657-9F65-F356B4EBCC38}">
  <dimension ref="A1"/>
  <sheetViews>
    <sheetView showGridLines="0" topLeftCell="A12" zoomScale="75" zoomScaleNormal="75" workbookViewId="0"/>
  </sheetViews>
  <sheetFormatPr defaultRowHeight="14.35" x14ac:dyDescent="0.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4AB4-68B6-4EF9-9F8B-6081F9EFB446}">
  <dimension ref="B1:P53"/>
  <sheetViews>
    <sheetView showGridLines="0" topLeftCell="A4" zoomScale="109" zoomScaleNormal="109" workbookViewId="0"/>
  </sheetViews>
  <sheetFormatPr defaultColWidth="9" defaultRowHeight="14" x14ac:dyDescent="0.45"/>
  <cols>
    <col min="1" max="1" width="9" style="9"/>
    <col min="2" max="2" width="9" style="9" customWidth="1"/>
    <col min="3" max="16384" width="9" style="9"/>
  </cols>
  <sheetData>
    <row r="1" spans="2:16" ht="14.35" thickBot="1" x14ac:dyDescent="0.5"/>
    <row r="2" spans="2:16" x14ac:dyDescent="0.45">
      <c r="B2" s="19"/>
      <c r="C2" s="20"/>
      <c r="D2" s="20"/>
      <c r="E2" s="20"/>
      <c r="F2" s="20"/>
      <c r="G2" s="20"/>
      <c r="H2" s="20"/>
      <c r="I2" s="19"/>
      <c r="J2" s="20"/>
      <c r="K2" s="20"/>
      <c r="L2" s="20"/>
      <c r="M2" s="20"/>
      <c r="N2" s="20"/>
      <c r="O2" s="20"/>
      <c r="P2" s="21"/>
    </row>
    <row r="3" spans="2:16" x14ac:dyDescent="0.45">
      <c r="B3" s="22"/>
      <c r="I3" s="22"/>
      <c r="P3" s="23"/>
    </row>
    <row r="4" spans="2:16" x14ac:dyDescent="0.45">
      <c r="B4" s="22"/>
      <c r="I4" s="22"/>
      <c r="P4" s="23"/>
    </row>
    <row r="5" spans="2:16" x14ac:dyDescent="0.45">
      <c r="B5" s="22"/>
      <c r="I5" s="22"/>
      <c r="P5" s="23"/>
    </row>
    <row r="6" spans="2:16" x14ac:dyDescent="0.45">
      <c r="B6" s="22"/>
      <c r="I6" s="22"/>
      <c r="P6" s="23"/>
    </row>
    <row r="7" spans="2:16" x14ac:dyDescent="0.45">
      <c r="B7" s="22" t="s">
        <v>69</v>
      </c>
      <c r="I7" s="22"/>
      <c r="P7" s="23"/>
    </row>
    <row r="8" spans="2:16" ht="14.35" thickBot="1" x14ac:dyDescent="0.5">
      <c r="B8" s="22" t="s">
        <v>67</v>
      </c>
      <c r="I8" s="22"/>
      <c r="P8" s="23"/>
    </row>
    <row r="9" spans="2:16" ht="14.35" thickBot="1" x14ac:dyDescent="0.5">
      <c r="B9" s="34" t="s">
        <v>68</v>
      </c>
      <c r="C9" s="32"/>
      <c r="D9" s="32"/>
      <c r="E9" s="32"/>
      <c r="F9" s="32"/>
      <c r="G9" s="32"/>
      <c r="H9" s="33"/>
      <c r="I9" s="22"/>
      <c r="P9" s="23"/>
    </row>
    <row r="10" spans="2:16" ht="14.35" thickBot="1" x14ac:dyDescent="0.5">
      <c r="B10" s="22"/>
      <c r="I10" s="22"/>
      <c r="P10" s="23"/>
    </row>
    <row r="11" spans="2:16" x14ac:dyDescent="0.45">
      <c r="B11" s="19"/>
      <c r="C11" s="20"/>
      <c r="D11" s="20"/>
      <c r="E11" s="20"/>
      <c r="F11" s="20"/>
      <c r="G11" s="20"/>
      <c r="H11" s="21"/>
      <c r="P11" s="23"/>
    </row>
    <row r="12" spans="2:16" x14ac:dyDescent="0.45">
      <c r="B12" s="22"/>
      <c r="H12" s="23"/>
      <c r="I12" s="9" t="s">
        <v>70</v>
      </c>
      <c r="P12" s="23"/>
    </row>
    <row r="13" spans="2:16" ht="14.35" thickBot="1" x14ac:dyDescent="0.5">
      <c r="B13" s="22"/>
      <c r="H13" s="23"/>
      <c r="I13" s="9" t="s">
        <v>71</v>
      </c>
      <c r="P13" s="23"/>
    </row>
    <row r="14" spans="2:16" x14ac:dyDescent="0.45">
      <c r="B14" s="22"/>
      <c r="H14" s="23"/>
      <c r="I14" s="19"/>
      <c r="J14" s="20"/>
      <c r="K14" s="20"/>
      <c r="L14" s="20"/>
      <c r="M14" s="20"/>
      <c r="N14" s="20"/>
      <c r="O14" s="20"/>
      <c r="P14" s="21"/>
    </row>
    <row r="15" spans="2:16" x14ac:dyDescent="0.45">
      <c r="B15" s="22"/>
      <c r="H15" s="23"/>
      <c r="I15" s="22"/>
      <c r="P15" s="23"/>
    </row>
    <row r="16" spans="2:16" x14ac:dyDescent="0.45">
      <c r="B16" s="22"/>
      <c r="H16" s="23"/>
      <c r="I16" s="22"/>
      <c r="P16" s="23"/>
    </row>
    <row r="17" spans="2:16" ht="14.35" thickBot="1" x14ac:dyDescent="0.5">
      <c r="B17" s="22"/>
      <c r="H17" s="23"/>
      <c r="I17" s="24"/>
      <c r="J17" s="25"/>
      <c r="K17" s="25"/>
      <c r="L17" s="25"/>
      <c r="M17" s="25"/>
      <c r="N17" s="25"/>
      <c r="O17" s="25"/>
      <c r="P17" s="26"/>
    </row>
    <row r="18" spans="2:16" x14ac:dyDescent="0.45">
      <c r="B18" s="22"/>
      <c r="H18" s="23"/>
      <c r="P18" s="23"/>
    </row>
    <row r="19" spans="2:16" x14ac:dyDescent="0.45">
      <c r="B19" s="22"/>
      <c r="H19" s="23"/>
      <c r="P19" s="23"/>
    </row>
    <row r="20" spans="2:16" x14ac:dyDescent="0.45">
      <c r="B20" s="22"/>
      <c r="H20" s="23"/>
      <c r="P20" s="23"/>
    </row>
    <row r="21" spans="2:16" x14ac:dyDescent="0.45">
      <c r="B21" s="22"/>
      <c r="H21" s="23"/>
      <c r="I21" s="93"/>
      <c r="P21" s="23"/>
    </row>
    <row r="22" spans="2:16" x14ac:dyDescent="0.45">
      <c r="B22" s="22"/>
      <c r="H22" s="23"/>
      <c r="P22" s="23"/>
    </row>
    <row r="23" spans="2:16" x14ac:dyDescent="0.45">
      <c r="B23" s="22"/>
      <c r="H23" s="23"/>
      <c r="P23" s="23"/>
    </row>
    <row r="24" spans="2:16" x14ac:dyDescent="0.45">
      <c r="B24" s="22"/>
      <c r="H24" s="23"/>
      <c r="P24" s="23"/>
    </row>
    <row r="25" spans="2:16" x14ac:dyDescent="0.45">
      <c r="B25" s="22"/>
      <c r="H25" s="23"/>
      <c r="P25" s="23"/>
    </row>
    <row r="26" spans="2:16" x14ac:dyDescent="0.45">
      <c r="B26" s="22"/>
      <c r="H26" s="23"/>
      <c r="P26" s="23"/>
    </row>
    <row r="27" spans="2:16" x14ac:dyDescent="0.45">
      <c r="B27" s="22"/>
      <c r="H27" s="23"/>
      <c r="P27" s="23"/>
    </row>
    <row r="28" spans="2:16" x14ac:dyDescent="0.45">
      <c r="B28" s="22"/>
      <c r="H28" s="23"/>
      <c r="P28" s="23"/>
    </row>
    <row r="29" spans="2:16" x14ac:dyDescent="0.45">
      <c r="B29" s="22" t="s">
        <v>72</v>
      </c>
      <c r="H29" s="23"/>
      <c r="P29" s="23"/>
    </row>
    <row r="30" spans="2:16" x14ac:dyDescent="0.45">
      <c r="B30" s="22" t="s">
        <v>73</v>
      </c>
      <c r="H30" s="23"/>
      <c r="P30" s="23"/>
    </row>
    <row r="31" spans="2:16" ht="14.35" thickBot="1" x14ac:dyDescent="0.5">
      <c r="B31" s="22" t="s">
        <v>74</v>
      </c>
      <c r="H31" s="23"/>
      <c r="P31" s="23"/>
    </row>
    <row r="32" spans="2:16" x14ac:dyDescent="0.45">
      <c r="B32" s="19"/>
      <c r="C32" s="20"/>
      <c r="D32" s="20"/>
      <c r="E32" s="20"/>
      <c r="F32" s="20"/>
      <c r="G32" s="20"/>
      <c r="H32" s="21"/>
      <c r="P32" s="23"/>
    </row>
    <row r="33" spans="2:16" x14ac:dyDescent="0.45">
      <c r="B33" s="22"/>
      <c r="H33" s="23"/>
      <c r="P33" s="23"/>
    </row>
    <row r="34" spans="2:16" x14ac:dyDescent="0.45">
      <c r="B34" s="22"/>
      <c r="H34" s="23"/>
      <c r="P34" s="23"/>
    </row>
    <row r="35" spans="2:16" ht="14.35" thickBot="1" x14ac:dyDescent="0.5">
      <c r="B35" s="24"/>
      <c r="C35" s="25"/>
      <c r="D35" s="25"/>
      <c r="E35" s="25"/>
      <c r="F35" s="25"/>
      <c r="G35" s="25"/>
      <c r="H35" s="26"/>
      <c r="P35" s="23"/>
    </row>
    <row r="36" spans="2:16" ht="17.350000000000001" x14ac:dyDescent="0.5">
      <c r="B36" s="36" t="s">
        <v>78</v>
      </c>
      <c r="C36" s="20"/>
      <c r="D36" s="20"/>
      <c r="E36" s="20"/>
      <c r="F36" s="20"/>
      <c r="G36" s="20"/>
      <c r="H36" s="21"/>
      <c r="P36" s="23"/>
    </row>
    <row r="37" spans="2:16" ht="14.35" thickBot="1" x14ac:dyDescent="0.5">
      <c r="B37" s="22"/>
      <c r="H37" s="23"/>
      <c r="P37" s="23"/>
    </row>
    <row r="38" spans="2:16" ht="14.35" thickBot="1" x14ac:dyDescent="0.5">
      <c r="B38" s="30" t="s">
        <v>79</v>
      </c>
      <c r="C38" s="31"/>
      <c r="D38" s="31"/>
      <c r="E38" s="1" t="s">
        <v>80</v>
      </c>
      <c r="F38" s="32"/>
      <c r="G38" s="32"/>
      <c r="H38" s="33"/>
      <c r="P38" s="23"/>
    </row>
    <row r="39" spans="2:16" x14ac:dyDescent="0.45">
      <c r="B39" s="22" t="s">
        <v>73</v>
      </c>
      <c r="E39" s="9">
        <v>2345.62</v>
      </c>
      <c r="H39" s="23"/>
      <c r="P39" s="23"/>
    </row>
    <row r="40" spans="2:16" x14ac:dyDescent="0.45">
      <c r="B40" s="22" t="s">
        <v>47</v>
      </c>
      <c r="E40" s="9">
        <v>117.26</v>
      </c>
      <c r="H40" s="23"/>
      <c r="P40" s="23"/>
    </row>
    <row r="41" spans="2:16" x14ac:dyDescent="0.45">
      <c r="B41" s="22" t="s">
        <v>81</v>
      </c>
      <c r="E41" s="9">
        <f>4853.38+951.04</f>
        <v>5804.42</v>
      </c>
      <c r="H41" s="23"/>
      <c r="P41" s="23"/>
    </row>
    <row r="42" spans="2:16" x14ac:dyDescent="0.45">
      <c r="B42" s="22" t="s">
        <v>48</v>
      </c>
      <c r="E42" s="9">
        <v>476.58</v>
      </c>
      <c r="H42" s="23"/>
      <c r="P42" s="23"/>
    </row>
    <row r="43" spans="2:16" x14ac:dyDescent="0.45">
      <c r="B43" s="22" t="s">
        <v>82</v>
      </c>
      <c r="E43" s="9">
        <f>E41+E39</f>
        <v>8150.04</v>
      </c>
      <c r="H43" s="23"/>
      <c r="P43" s="23"/>
    </row>
    <row r="44" spans="2:16" ht="14.35" thickBot="1" x14ac:dyDescent="0.5">
      <c r="B44" s="22" t="s">
        <v>83</v>
      </c>
      <c r="E44" s="9">
        <f>E42+E40</f>
        <v>593.84</v>
      </c>
      <c r="H44" s="23"/>
      <c r="P44" s="23"/>
    </row>
    <row r="45" spans="2:16" x14ac:dyDescent="0.45">
      <c r="B45" s="19"/>
      <c r="C45" s="20"/>
      <c r="D45" s="20"/>
      <c r="E45" s="20"/>
      <c r="F45" s="20"/>
      <c r="G45" s="20"/>
      <c r="H45" s="21"/>
      <c r="P45" s="23"/>
    </row>
    <row r="46" spans="2:16" x14ac:dyDescent="0.45">
      <c r="B46" s="22"/>
      <c r="H46" s="23"/>
      <c r="P46" s="23"/>
    </row>
    <row r="47" spans="2:16" x14ac:dyDescent="0.45">
      <c r="B47" s="22"/>
      <c r="H47" s="23"/>
      <c r="J47" s="93"/>
      <c r="P47" s="23"/>
    </row>
    <row r="48" spans="2:16" ht="14.35" thickBot="1" x14ac:dyDescent="0.5">
      <c r="B48" s="24"/>
      <c r="C48" s="25"/>
      <c r="D48" s="25"/>
      <c r="E48" s="25"/>
      <c r="F48" s="25"/>
      <c r="G48" s="25"/>
      <c r="H48" s="26"/>
      <c r="P48" s="23"/>
    </row>
    <row r="49" spans="2:16" ht="14.35" thickBot="1" x14ac:dyDescent="0.5">
      <c r="B49" s="34" t="s">
        <v>102</v>
      </c>
      <c r="C49" s="32"/>
      <c r="D49" s="32"/>
      <c r="E49" s="35">
        <v>0.3</v>
      </c>
      <c r="F49" s="32"/>
      <c r="G49" s="32"/>
      <c r="H49" s="33"/>
      <c r="P49" s="23"/>
    </row>
    <row r="50" spans="2:16" x14ac:dyDescent="0.45">
      <c r="B50" s="22"/>
      <c r="H50" s="23"/>
      <c r="P50" s="23"/>
    </row>
    <row r="51" spans="2:16" x14ac:dyDescent="0.45">
      <c r="B51" s="22"/>
      <c r="H51" s="23"/>
      <c r="P51" s="23"/>
    </row>
    <row r="52" spans="2:16" x14ac:dyDescent="0.45">
      <c r="B52" s="22"/>
      <c r="H52" s="23"/>
      <c r="P52" s="23"/>
    </row>
    <row r="53" spans="2:16" ht="14.35" thickBot="1" x14ac:dyDescent="0.5">
      <c r="B53" s="24"/>
      <c r="C53" s="25"/>
      <c r="D53" s="25"/>
      <c r="E53" s="25"/>
      <c r="F53" s="25"/>
      <c r="G53" s="25"/>
      <c r="H53" s="26"/>
      <c r="I53" s="25"/>
      <c r="J53" s="25"/>
      <c r="K53" s="25"/>
      <c r="L53" s="25"/>
      <c r="M53" s="25"/>
      <c r="N53" s="25"/>
      <c r="O53" s="25"/>
      <c r="P53" s="2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1617-C117-496A-A0C0-C777B16DE0E4}">
  <dimension ref="A1:AL251"/>
  <sheetViews>
    <sheetView showGridLines="0" topLeftCell="P33" zoomScale="109" zoomScaleNormal="109" workbookViewId="0">
      <selection activeCell="AC59" sqref="AC59"/>
    </sheetView>
  </sheetViews>
  <sheetFormatPr defaultColWidth="9" defaultRowHeight="14" x14ac:dyDescent="0.45"/>
  <cols>
    <col min="1" max="1" width="10" style="9" bestFit="1" customWidth="1"/>
    <col min="2" max="9" width="9" style="9"/>
    <col min="10" max="10" width="10" style="9" bestFit="1" customWidth="1"/>
    <col min="11" max="18" width="9" style="9"/>
    <col min="19" max="20" width="6.41015625" style="9" bestFit="1" customWidth="1"/>
    <col min="21" max="21" width="8.1171875" style="9" bestFit="1" customWidth="1"/>
    <col min="22" max="22" width="11.29296875" style="9" bestFit="1" customWidth="1"/>
    <col min="23" max="23" width="9" style="9"/>
    <col min="24" max="24" width="33.87890625" style="9" bestFit="1" customWidth="1"/>
    <col min="25" max="25" width="12.703125" style="9" bestFit="1" customWidth="1"/>
    <col min="26" max="35" width="9" style="9"/>
    <col min="36" max="36" width="10" style="9" bestFit="1" customWidth="1"/>
    <col min="37" max="16384" width="9" style="9"/>
  </cols>
  <sheetData>
    <row r="1" spans="1:38" ht="15.7" customHeight="1" thickBot="1" x14ac:dyDescent="0.5">
      <c r="A1" s="136" t="s">
        <v>88</v>
      </c>
      <c r="B1" s="137"/>
      <c r="C1" s="137"/>
      <c r="D1" s="138"/>
      <c r="E1" s="20"/>
      <c r="F1" s="139" t="s">
        <v>103</v>
      </c>
      <c r="G1" s="140"/>
      <c r="H1" s="141"/>
      <c r="I1" s="20"/>
      <c r="J1" s="136" t="s">
        <v>93</v>
      </c>
      <c r="K1" s="137"/>
      <c r="L1" s="137"/>
      <c r="M1" s="138"/>
      <c r="N1" s="20"/>
      <c r="O1" s="139" t="s">
        <v>104</v>
      </c>
      <c r="P1" s="140"/>
      <c r="Q1" s="141"/>
      <c r="R1" s="20"/>
      <c r="S1" s="136" t="s">
        <v>99</v>
      </c>
      <c r="T1" s="137"/>
      <c r="U1" s="137"/>
      <c r="V1" s="138"/>
      <c r="W1" s="20"/>
      <c r="X1" s="136" t="s">
        <v>105</v>
      </c>
      <c r="Y1" s="137"/>
      <c r="Z1" s="137"/>
      <c r="AA1" s="137"/>
      <c r="AB1" s="137"/>
      <c r="AC1" s="137"/>
      <c r="AD1" s="137"/>
      <c r="AE1" s="137"/>
      <c r="AF1" s="137"/>
      <c r="AG1" s="138"/>
    </row>
    <row r="2" spans="1:38" ht="14.35" thickBot="1" x14ac:dyDescent="0.5">
      <c r="A2" s="61" t="s">
        <v>85</v>
      </c>
      <c r="B2" s="61" t="s">
        <v>86</v>
      </c>
      <c r="C2" s="62" t="s">
        <v>87</v>
      </c>
      <c r="D2" s="61" t="s">
        <v>51</v>
      </c>
      <c r="F2" s="52" t="s">
        <v>89</v>
      </c>
      <c r="G2" s="53"/>
      <c r="H2" s="50">
        <f>AVERAGE(D3:D248)</f>
        <v>-7.3542913039817794E-4</v>
      </c>
      <c r="J2" s="60" t="s">
        <v>85</v>
      </c>
      <c r="K2" s="61" t="s">
        <v>86</v>
      </c>
      <c r="L2" s="62" t="s">
        <v>87</v>
      </c>
      <c r="M2" s="62" t="s">
        <v>51</v>
      </c>
      <c r="O2" s="52" t="s">
        <v>89</v>
      </c>
      <c r="P2" s="53"/>
      <c r="Q2" s="50">
        <f>AVERAGE(M3:M247)</f>
        <v>-1.5647070181582286E-3</v>
      </c>
      <c r="S2" s="60" t="s">
        <v>95</v>
      </c>
      <c r="T2" s="61" t="s">
        <v>96</v>
      </c>
      <c r="U2" s="62" t="s">
        <v>97</v>
      </c>
      <c r="V2" s="62" t="s">
        <v>98</v>
      </c>
      <c r="X2" s="19"/>
      <c r="Y2" s="20"/>
      <c r="Z2" s="20"/>
      <c r="AA2" s="20"/>
      <c r="AB2" s="20"/>
      <c r="AC2" s="20"/>
      <c r="AD2" s="20"/>
      <c r="AE2" s="20"/>
      <c r="AF2" s="20"/>
      <c r="AG2" s="21"/>
    </row>
    <row r="3" spans="1:38" ht="14.35" thickBot="1" x14ac:dyDescent="0.5">
      <c r="A3" s="43">
        <v>43556</v>
      </c>
      <c r="B3" s="45">
        <v>15668.8</v>
      </c>
      <c r="C3" s="38">
        <v>15840.65</v>
      </c>
      <c r="D3" s="48">
        <v>0</v>
      </c>
      <c r="F3" s="30" t="s">
        <v>52</v>
      </c>
      <c r="G3" s="41"/>
      <c r="H3" s="33">
        <f>COUNTA(A3:A248)</f>
        <v>246</v>
      </c>
      <c r="J3" s="37">
        <v>43556</v>
      </c>
      <c r="K3" s="57">
        <v>997.25</v>
      </c>
      <c r="L3" s="23">
        <v>986.75</v>
      </c>
      <c r="M3" s="51">
        <v>0</v>
      </c>
      <c r="O3" s="30" t="s">
        <v>52</v>
      </c>
      <c r="P3" s="41"/>
      <c r="Q3" s="33">
        <f>COUNTA(J3:J248)</f>
        <v>246</v>
      </c>
      <c r="S3" s="63">
        <f t="shared" ref="S3:S66" si="0">$H$2-D3</f>
        <v>-7.3542913039817794E-4</v>
      </c>
      <c r="T3" s="48">
        <f t="shared" ref="T3:T66" si="1">$Q$2-M3</f>
        <v>-1.5647070181582286E-3</v>
      </c>
      <c r="U3" s="51">
        <f t="shared" ref="U3:U66" si="2">($H$2-D3)^2</f>
        <v>5.4085600583822026E-7</v>
      </c>
      <c r="V3" s="51">
        <f t="shared" ref="V3:V66" si="3">S3*T3</f>
        <v>1.150731121692032E-6</v>
      </c>
      <c r="X3" s="22"/>
      <c r="AG3" s="23"/>
    </row>
    <row r="4" spans="1:38" x14ac:dyDescent="0.45">
      <c r="A4" s="43">
        <v>43557</v>
      </c>
      <c r="B4" s="45">
        <v>15902.9</v>
      </c>
      <c r="C4" s="38">
        <v>15988.4</v>
      </c>
      <c r="D4" s="48">
        <f>C4/C3-1</f>
        <v>9.3272687673802146E-3</v>
      </c>
      <c r="F4" s="29" t="s">
        <v>90</v>
      </c>
      <c r="G4" s="54"/>
      <c r="H4" s="51">
        <f>H3*H2</f>
        <v>-0.18091556607795178</v>
      </c>
      <c r="J4" s="37">
        <v>43557</v>
      </c>
      <c r="K4" s="57">
        <v>988</v>
      </c>
      <c r="L4" s="23">
        <v>991.5</v>
      </c>
      <c r="M4" s="51">
        <f>L4/L3-1</f>
        <v>4.8137826197112155E-3</v>
      </c>
      <c r="O4" s="29" t="s">
        <v>90</v>
      </c>
      <c r="P4" s="54"/>
      <c r="Q4" s="51">
        <f>Q3*Q2</f>
        <v>-0.38491792646692424</v>
      </c>
      <c r="S4" s="63">
        <f t="shared" si="0"/>
        <v>-1.0062697897778392E-2</v>
      </c>
      <c r="T4" s="48">
        <f t="shared" si="1"/>
        <v>-6.3784896378694441E-3</v>
      </c>
      <c r="U4" s="51">
        <f t="shared" si="2"/>
        <v>1.0125788898195368E-4</v>
      </c>
      <c r="V4" s="51">
        <f t="shared" si="3"/>
        <v>6.418481426999012E-5</v>
      </c>
      <c r="X4" s="22"/>
      <c r="AG4" s="23"/>
      <c r="AJ4" s="107"/>
      <c r="AK4" s="107" t="s">
        <v>121</v>
      </c>
      <c r="AL4" s="107" t="s">
        <v>122</v>
      </c>
    </row>
    <row r="5" spans="1:38" ht="14.35" thickBot="1" x14ac:dyDescent="0.5">
      <c r="A5" s="43">
        <v>43558</v>
      </c>
      <c r="B5" s="45">
        <v>15996.5</v>
      </c>
      <c r="C5" s="38">
        <v>15962.95</v>
      </c>
      <c r="D5" s="48">
        <f t="shared" ref="D5:D68" si="4">C5/C4-1</f>
        <v>-1.5917790398037868E-3</v>
      </c>
      <c r="F5" s="55" t="s">
        <v>91</v>
      </c>
      <c r="G5" s="47"/>
      <c r="H5" s="26"/>
      <c r="J5" s="37">
        <v>43558</v>
      </c>
      <c r="K5" s="57">
        <v>995</v>
      </c>
      <c r="L5" s="23">
        <v>978.2</v>
      </c>
      <c r="M5" s="51">
        <f t="shared" ref="M5:M68" si="5">L5/L4-1</f>
        <v>-1.3414019162884427E-2</v>
      </c>
      <c r="O5" s="55" t="s">
        <v>94</v>
      </c>
      <c r="P5" s="47"/>
      <c r="Q5" s="26"/>
      <c r="S5" s="63">
        <f t="shared" si="0"/>
        <v>8.5634990940560882E-4</v>
      </c>
      <c r="T5" s="48">
        <f t="shared" si="1"/>
        <v>1.1849312144726199E-2</v>
      </c>
      <c r="U5" s="51">
        <f t="shared" si="2"/>
        <v>7.3333516733899446E-7</v>
      </c>
      <c r="V5" s="51">
        <f t="shared" si="3"/>
        <v>1.0147157381655061E-5</v>
      </c>
      <c r="X5" s="24"/>
      <c r="Y5" s="25"/>
      <c r="Z5" s="25"/>
      <c r="AA5" s="25"/>
      <c r="AB5" s="25"/>
      <c r="AC5" s="25"/>
      <c r="AD5" s="25"/>
      <c r="AE5" s="25"/>
      <c r="AF5" s="25"/>
      <c r="AG5" s="26"/>
      <c r="AJ5" s="107" t="s">
        <v>85</v>
      </c>
      <c r="AK5" s="107" t="s">
        <v>87</v>
      </c>
      <c r="AL5" s="107" t="s">
        <v>87</v>
      </c>
    </row>
    <row r="6" spans="1:38" x14ac:dyDescent="0.45">
      <c r="A6" s="43">
        <v>43559</v>
      </c>
      <c r="B6" s="45">
        <v>15947.8</v>
      </c>
      <c r="C6" s="38">
        <v>15744.8</v>
      </c>
      <c r="D6" s="48">
        <f t="shared" si="4"/>
        <v>-1.3666020378438892E-2</v>
      </c>
      <c r="J6" s="37">
        <v>43559</v>
      </c>
      <c r="K6" s="57">
        <v>984.9</v>
      </c>
      <c r="L6" s="23">
        <v>978.3</v>
      </c>
      <c r="M6" s="51">
        <f t="shared" si="5"/>
        <v>1.0222858311181859E-4</v>
      </c>
      <c r="S6" s="63">
        <f t="shared" si="0"/>
        <v>1.2930591248040715E-2</v>
      </c>
      <c r="T6" s="48">
        <f t="shared" si="1"/>
        <v>-1.6669356012700472E-3</v>
      </c>
      <c r="U6" s="51">
        <f t="shared" si="2"/>
        <v>1.6720019002390712E-4</v>
      </c>
      <c r="V6" s="51">
        <f t="shared" si="3"/>
        <v>-2.1554462896829958E-5</v>
      </c>
      <c r="X6" s="22"/>
      <c r="AG6" s="23"/>
      <c r="AJ6" s="108">
        <v>43556</v>
      </c>
      <c r="AK6" s="109">
        <v>0</v>
      </c>
      <c r="AL6" s="109">
        <v>0</v>
      </c>
    </row>
    <row r="7" spans="1:38" x14ac:dyDescent="0.45">
      <c r="A7" s="43">
        <v>43560</v>
      </c>
      <c r="B7" s="45">
        <v>15800.45</v>
      </c>
      <c r="C7" s="38">
        <v>15923.05</v>
      </c>
      <c r="D7" s="48">
        <f t="shared" si="4"/>
        <v>1.1321198109852215E-2</v>
      </c>
      <c r="J7" s="37">
        <v>43560</v>
      </c>
      <c r="K7" s="57">
        <v>982</v>
      </c>
      <c r="L7" s="23">
        <v>975.35</v>
      </c>
      <c r="M7" s="51">
        <f t="shared" si="5"/>
        <v>-3.0154349381579237E-3</v>
      </c>
      <c r="S7" s="63">
        <f t="shared" si="0"/>
        <v>-1.2056627240250393E-2</v>
      </c>
      <c r="T7" s="48">
        <f t="shared" si="1"/>
        <v>1.4507279199996951E-3</v>
      </c>
      <c r="U7" s="51">
        <f t="shared" si="2"/>
        <v>1.4536226041034781E-4</v>
      </c>
      <c r="V7" s="51">
        <f t="shared" si="3"/>
        <v>-1.7490885758460116E-5</v>
      </c>
      <c r="X7" s="22"/>
      <c r="AG7" s="23"/>
      <c r="AJ7" s="108">
        <v>43557</v>
      </c>
      <c r="AK7" s="109">
        <v>9.3272687673802146E-3</v>
      </c>
      <c r="AL7" s="109">
        <v>4.8137826197112155E-3</v>
      </c>
    </row>
    <row r="8" spans="1:38" x14ac:dyDescent="0.45">
      <c r="A8" s="43">
        <v>43563</v>
      </c>
      <c r="B8" s="45">
        <v>15982.85</v>
      </c>
      <c r="C8" s="38">
        <v>16028.25</v>
      </c>
      <c r="D8" s="48">
        <f t="shared" si="4"/>
        <v>6.6067744558988561E-3</v>
      </c>
      <c r="J8" s="37">
        <v>43563</v>
      </c>
      <c r="K8" s="57">
        <v>976</v>
      </c>
      <c r="L8" s="23">
        <v>976.65</v>
      </c>
      <c r="M8" s="51">
        <f t="shared" si="5"/>
        <v>1.3328548726097011E-3</v>
      </c>
      <c r="S8" s="63">
        <f t="shared" si="0"/>
        <v>-7.3422035862970338E-3</v>
      </c>
      <c r="T8" s="48">
        <f t="shared" si="1"/>
        <v>-2.8975618907679298E-3</v>
      </c>
      <c r="U8" s="51">
        <f t="shared" si="2"/>
        <v>5.3907953502633021E-5</v>
      </c>
      <c r="V8" s="51">
        <f t="shared" si="3"/>
        <v>2.1274489305913909E-5</v>
      </c>
      <c r="X8" s="22"/>
      <c r="AG8" s="23"/>
      <c r="AJ8" s="108">
        <v>43558</v>
      </c>
      <c r="AK8" s="109">
        <v>-1.5917790398037868E-3</v>
      </c>
      <c r="AL8" s="109">
        <v>-1.3414019162884427E-2</v>
      </c>
    </row>
    <row r="9" spans="1:38" ht="14.35" thickBot="1" x14ac:dyDescent="0.5">
      <c r="A9" s="43">
        <v>43564</v>
      </c>
      <c r="B9" s="45">
        <v>16048.25</v>
      </c>
      <c r="C9" s="38">
        <v>16121.6</v>
      </c>
      <c r="D9" s="48">
        <f t="shared" si="4"/>
        <v>5.8240918378487105E-3</v>
      </c>
      <c r="J9" s="37">
        <v>43564</v>
      </c>
      <c r="K9" s="57">
        <v>979.75</v>
      </c>
      <c r="L9" s="23">
        <v>986.3</v>
      </c>
      <c r="M9" s="51">
        <f t="shared" si="5"/>
        <v>9.8807146879640317E-3</v>
      </c>
      <c r="S9" s="63">
        <f t="shared" si="0"/>
        <v>-6.5595209682468882E-3</v>
      </c>
      <c r="T9" s="48">
        <f t="shared" si="1"/>
        <v>-1.144542170612226E-2</v>
      </c>
      <c r="U9" s="51">
        <f t="shared" si="2"/>
        <v>4.3027315332870594E-5</v>
      </c>
      <c r="V9" s="51">
        <f t="shared" si="3"/>
        <v>7.5076483671737045E-5</v>
      </c>
      <c r="X9" s="22"/>
      <c r="Y9" s="66"/>
      <c r="AG9" s="23"/>
      <c r="AJ9" s="108">
        <v>43559</v>
      </c>
      <c r="AK9" s="109">
        <v>-1.3666020378438892E-2</v>
      </c>
      <c r="AL9" s="109">
        <v>1.0222858311181859E-4</v>
      </c>
    </row>
    <row r="10" spans="1:38" x14ac:dyDescent="0.45">
      <c r="A10" s="43">
        <v>43565</v>
      </c>
      <c r="B10" s="45">
        <v>16138.85</v>
      </c>
      <c r="C10" s="38">
        <v>15999.15</v>
      </c>
      <c r="D10" s="48">
        <f t="shared" si="4"/>
        <v>-7.5953999603017852E-3</v>
      </c>
      <c r="J10" s="37">
        <v>43565</v>
      </c>
      <c r="K10" s="57">
        <v>980.3</v>
      </c>
      <c r="L10" s="23">
        <v>995.7</v>
      </c>
      <c r="M10" s="51">
        <f t="shared" si="5"/>
        <v>9.5305687924567284E-3</v>
      </c>
      <c r="S10" s="63">
        <f t="shared" si="0"/>
        <v>6.8599708299036076E-3</v>
      </c>
      <c r="T10" s="48">
        <f t="shared" si="1"/>
        <v>-1.1095275810614957E-2</v>
      </c>
      <c r="U10" s="51">
        <f t="shared" si="2"/>
        <v>4.7059199787128387E-5</v>
      </c>
      <c r="V10" s="51">
        <f t="shared" si="3"/>
        <v>-7.6113268410553706E-5</v>
      </c>
      <c r="X10" s="19"/>
      <c r="Y10" s="20"/>
      <c r="Z10" s="20"/>
      <c r="AA10" s="20"/>
      <c r="AB10" s="20"/>
      <c r="AC10" s="20"/>
      <c r="AD10" s="20"/>
      <c r="AE10" s="20"/>
      <c r="AF10" s="20"/>
      <c r="AG10" s="21"/>
      <c r="AJ10" s="108">
        <v>43560</v>
      </c>
      <c r="AK10" s="109">
        <v>1.1321198109852215E-2</v>
      </c>
      <c r="AL10" s="109">
        <v>-3.0154349381579237E-3</v>
      </c>
    </row>
    <row r="11" spans="1:38" x14ac:dyDescent="0.45">
      <c r="A11" s="43">
        <v>43566</v>
      </c>
      <c r="B11" s="45">
        <v>16018</v>
      </c>
      <c r="C11" s="38">
        <v>15874.75</v>
      </c>
      <c r="D11" s="48">
        <f t="shared" si="4"/>
        <v>-7.7754130688192369E-3</v>
      </c>
      <c r="J11" s="37">
        <v>43566</v>
      </c>
      <c r="K11" s="57">
        <v>989.7</v>
      </c>
      <c r="L11" s="38">
        <v>1011.3</v>
      </c>
      <c r="M11" s="51">
        <f t="shared" si="5"/>
        <v>1.5667369689665422E-2</v>
      </c>
      <c r="S11" s="63">
        <f t="shared" si="0"/>
        <v>7.0399839384210593E-3</v>
      </c>
      <c r="T11" s="48">
        <f t="shared" si="1"/>
        <v>-1.7232076707823653E-2</v>
      </c>
      <c r="U11" s="51">
        <f t="shared" si="2"/>
        <v>4.9561373853226488E-5</v>
      </c>
      <c r="V11" s="51">
        <f t="shared" si="3"/>
        <v>-1.2131354324871815E-4</v>
      </c>
      <c r="X11" s="22"/>
      <c r="AG11" s="23"/>
      <c r="AJ11" s="108">
        <v>43563</v>
      </c>
      <c r="AK11" s="109">
        <v>6.6067744558988561E-3</v>
      </c>
      <c r="AL11" s="109">
        <v>1.3328548726097011E-3</v>
      </c>
    </row>
    <row r="12" spans="1:38" x14ac:dyDescent="0.45">
      <c r="A12" s="43">
        <v>43567</v>
      </c>
      <c r="B12" s="45">
        <v>15918.1</v>
      </c>
      <c r="C12" s="38">
        <v>15911.1</v>
      </c>
      <c r="D12" s="48">
        <f t="shared" si="4"/>
        <v>2.2897998393676122E-3</v>
      </c>
      <c r="J12" s="37">
        <v>43567</v>
      </c>
      <c r="K12" s="45">
        <v>1013.05</v>
      </c>
      <c r="L12" s="23">
        <v>991.2</v>
      </c>
      <c r="M12" s="51">
        <f t="shared" si="5"/>
        <v>-1.987540789083353E-2</v>
      </c>
      <c r="S12" s="63">
        <f t="shared" si="0"/>
        <v>-3.0252289697657903E-3</v>
      </c>
      <c r="T12" s="48">
        <f t="shared" si="1"/>
        <v>1.8310700872675299E-2</v>
      </c>
      <c r="U12" s="51">
        <f t="shared" si="2"/>
        <v>9.1520103195101845E-6</v>
      </c>
      <c r="V12" s="51">
        <f t="shared" si="3"/>
        <v>-5.539406273673305E-5</v>
      </c>
      <c r="X12" s="22"/>
      <c r="AG12" s="23"/>
      <c r="AJ12" s="108">
        <v>43564</v>
      </c>
      <c r="AK12" s="109">
        <v>5.8240918378487105E-3</v>
      </c>
      <c r="AL12" s="109">
        <v>9.8807146879640317E-3</v>
      </c>
    </row>
    <row r="13" spans="1:38" x14ac:dyDescent="0.45">
      <c r="A13" s="43">
        <v>43570</v>
      </c>
      <c r="B13" s="45">
        <v>15917.7</v>
      </c>
      <c r="C13" s="38">
        <v>16113.7</v>
      </c>
      <c r="D13" s="48">
        <f t="shared" si="4"/>
        <v>1.2733249115397527E-2</v>
      </c>
      <c r="J13" s="37">
        <v>43570</v>
      </c>
      <c r="K13" s="57">
        <v>998.85</v>
      </c>
      <c r="L13" s="23">
        <v>994.55</v>
      </c>
      <c r="M13" s="51">
        <f t="shared" si="5"/>
        <v>3.3797417271992369E-3</v>
      </c>
      <c r="S13" s="63">
        <f t="shared" si="0"/>
        <v>-1.3468678245795705E-2</v>
      </c>
      <c r="T13" s="48">
        <f t="shared" si="1"/>
        <v>-4.9444487453574656E-3</v>
      </c>
      <c r="U13" s="51">
        <f t="shared" si="2"/>
        <v>1.8140529368877045E-4</v>
      </c>
      <c r="V13" s="51">
        <f t="shared" si="3"/>
        <v>6.6595189254047962E-5</v>
      </c>
      <c r="X13" s="67"/>
      <c r="AG13" s="23"/>
      <c r="AJ13" s="108">
        <v>43565</v>
      </c>
      <c r="AK13" s="109">
        <v>-7.5953999603017852E-3</v>
      </c>
      <c r="AL13" s="109">
        <v>9.5305687924567284E-3</v>
      </c>
    </row>
    <row r="14" spans="1:38" x14ac:dyDescent="0.45">
      <c r="A14" s="43">
        <v>43571</v>
      </c>
      <c r="B14" s="45">
        <v>16166.15</v>
      </c>
      <c r="C14" s="38">
        <v>16084.9</v>
      </c>
      <c r="D14" s="48">
        <f t="shared" si="4"/>
        <v>-1.7872990064355943E-3</v>
      </c>
      <c r="J14" s="37">
        <v>43571</v>
      </c>
      <c r="K14" s="57">
        <v>993.2</v>
      </c>
      <c r="L14" s="23">
        <v>980.65</v>
      </c>
      <c r="M14" s="51">
        <f t="shared" si="5"/>
        <v>-1.397617012719321E-2</v>
      </c>
      <c r="S14" s="63">
        <f t="shared" si="0"/>
        <v>1.0518698760374162E-3</v>
      </c>
      <c r="T14" s="48">
        <f t="shared" si="1"/>
        <v>1.2411463109034982E-2</v>
      </c>
      <c r="U14" s="51">
        <f t="shared" si="2"/>
        <v>1.1064302361149694E-6</v>
      </c>
      <c r="V14" s="51">
        <f t="shared" si="3"/>
        <v>1.3055244161943591E-5</v>
      </c>
      <c r="X14" s="22"/>
      <c r="AG14" s="23"/>
      <c r="AJ14" s="108">
        <v>43566</v>
      </c>
      <c r="AK14" s="109">
        <v>-7.7754130688192369E-3</v>
      </c>
      <c r="AL14" s="109">
        <v>1.5667369689665422E-2</v>
      </c>
    </row>
    <row r="15" spans="1:38" ht="14.35" thickBot="1" x14ac:dyDescent="0.5">
      <c r="A15" s="43">
        <v>43573</v>
      </c>
      <c r="B15" s="45">
        <v>16177.85</v>
      </c>
      <c r="C15" s="38">
        <v>16079.3</v>
      </c>
      <c r="D15" s="48">
        <f t="shared" si="4"/>
        <v>-3.4815261518572616E-4</v>
      </c>
      <c r="J15" s="37">
        <v>43573</v>
      </c>
      <c r="K15" s="57">
        <v>982</v>
      </c>
      <c r="L15" s="23">
        <v>978.65</v>
      </c>
      <c r="M15" s="51">
        <f t="shared" si="5"/>
        <v>-2.0394636210676609E-3</v>
      </c>
      <c r="S15" s="63">
        <f t="shared" si="0"/>
        <v>-3.8727651521245179E-4</v>
      </c>
      <c r="T15" s="48">
        <f t="shared" si="1"/>
        <v>4.7475660290943224E-4</v>
      </c>
      <c r="U15" s="51">
        <f t="shared" si="2"/>
        <v>1.4998309923510039E-7</v>
      </c>
      <c r="V15" s="51">
        <f t="shared" si="3"/>
        <v>-1.8386208274886666E-7</v>
      </c>
      <c r="X15" s="22"/>
      <c r="AG15" s="23"/>
      <c r="AJ15" s="108">
        <v>43567</v>
      </c>
      <c r="AK15" s="109">
        <v>2.2897998393676122E-3</v>
      </c>
      <c r="AL15" s="109">
        <v>-1.987540789083353E-2</v>
      </c>
    </row>
    <row r="16" spans="1:38" ht="14.35" thickBot="1" x14ac:dyDescent="0.5">
      <c r="A16" s="43">
        <v>43577</v>
      </c>
      <c r="B16" s="45">
        <v>16077.55</v>
      </c>
      <c r="C16" s="38">
        <v>16150.6</v>
      </c>
      <c r="D16" s="48">
        <f t="shared" si="4"/>
        <v>4.4342726362467388E-3</v>
      </c>
      <c r="J16" s="37">
        <v>43577</v>
      </c>
      <c r="K16" s="57">
        <v>978</v>
      </c>
      <c r="L16" s="23">
        <v>983</v>
      </c>
      <c r="M16" s="51">
        <f t="shared" si="5"/>
        <v>4.4448985847851397E-3</v>
      </c>
      <c r="S16" s="63">
        <f t="shared" si="0"/>
        <v>-5.1697017666449165E-3</v>
      </c>
      <c r="T16" s="48">
        <f t="shared" si="1"/>
        <v>-6.0096056029433683E-3</v>
      </c>
      <c r="U16" s="51">
        <f t="shared" si="2"/>
        <v>2.6725816356051571E-5</v>
      </c>
      <c r="V16" s="51">
        <f t="shared" si="3"/>
        <v>3.1067868702375522E-5</v>
      </c>
      <c r="X16" s="34"/>
      <c r="Y16" s="32"/>
      <c r="Z16" s="32"/>
      <c r="AA16" s="32"/>
      <c r="AB16" s="32"/>
      <c r="AC16" s="32"/>
      <c r="AD16" s="32"/>
      <c r="AE16" s="32"/>
      <c r="AF16" s="32"/>
      <c r="AG16" s="33"/>
      <c r="AJ16" s="108">
        <v>43570</v>
      </c>
      <c r="AK16" s="109">
        <v>1.2733249115397527E-2</v>
      </c>
      <c r="AL16" s="109">
        <v>3.3797417271992369E-3</v>
      </c>
    </row>
    <row r="17" spans="1:38" x14ac:dyDescent="0.45">
      <c r="A17" s="43">
        <v>43578</v>
      </c>
      <c r="B17" s="45">
        <v>16179.45</v>
      </c>
      <c r="C17" s="38">
        <v>16166.3</v>
      </c>
      <c r="D17" s="48">
        <f t="shared" si="4"/>
        <v>9.7210010773585154E-4</v>
      </c>
      <c r="J17" s="37">
        <v>43578</v>
      </c>
      <c r="K17" s="57">
        <v>983</v>
      </c>
      <c r="L17" s="23">
        <v>964.35</v>
      </c>
      <c r="M17" s="51">
        <f t="shared" si="5"/>
        <v>-1.897253306205493E-2</v>
      </c>
      <c r="S17" s="63">
        <f t="shared" si="0"/>
        <v>-1.7075292381340296E-3</v>
      </c>
      <c r="T17" s="48">
        <f t="shared" si="1"/>
        <v>1.74078260438967E-2</v>
      </c>
      <c r="U17" s="51">
        <f t="shared" si="2"/>
        <v>2.9156560990825793E-6</v>
      </c>
      <c r="V17" s="51">
        <f t="shared" si="3"/>
        <v>-2.9724371942304652E-5</v>
      </c>
      <c r="X17" s="22"/>
      <c r="AG17" s="23"/>
      <c r="AJ17" s="108">
        <v>43571</v>
      </c>
      <c r="AK17" s="109">
        <v>-1.7872990064355943E-3</v>
      </c>
      <c r="AL17" s="109">
        <v>-1.397617012719321E-2</v>
      </c>
    </row>
    <row r="18" spans="1:38" x14ac:dyDescent="0.45">
      <c r="A18" s="43">
        <v>43579</v>
      </c>
      <c r="B18" s="45">
        <v>16182.9</v>
      </c>
      <c r="C18" s="38">
        <v>16370.35</v>
      </c>
      <c r="D18" s="48">
        <f t="shared" si="4"/>
        <v>1.2621935755243952E-2</v>
      </c>
      <c r="J18" s="37">
        <v>43579</v>
      </c>
      <c r="K18" s="57">
        <v>969.65</v>
      </c>
      <c r="L18" s="23">
        <v>966</v>
      </c>
      <c r="M18" s="51">
        <f t="shared" si="5"/>
        <v>1.7109970446413936E-3</v>
      </c>
      <c r="S18" s="63">
        <f t="shared" si="0"/>
        <v>-1.3357364885642129E-2</v>
      </c>
      <c r="T18" s="48">
        <f t="shared" si="1"/>
        <v>-3.2757040627996222E-3</v>
      </c>
      <c r="U18" s="51">
        <f t="shared" si="2"/>
        <v>1.7841919668818538E-4</v>
      </c>
      <c r="V18" s="51">
        <f t="shared" si="3"/>
        <v>4.3754774424194932E-5</v>
      </c>
      <c r="X18" s="22"/>
      <c r="AG18" s="23"/>
      <c r="AJ18" s="108">
        <v>43573</v>
      </c>
      <c r="AK18" s="109">
        <v>-3.4815261518572616E-4</v>
      </c>
      <c r="AL18" s="109">
        <v>-2.0394636210676609E-3</v>
      </c>
    </row>
    <row r="19" spans="1:38" x14ac:dyDescent="0.45">
      <c r="A19" s="43">
        <v>43580</v>
      </c>
      <c r="B19" s="45">
        <v>16361</v>
      </c>
      <c r="C19" s="38">
        <v>16352.8</v>
      </c>
      <c r="D19" s="48">
        <f t="shared" si="4"/>
        <v>-1.0720601575410216E-3</v>
      </c>
      <c r="J19" s="37">
        <v>43580</v>
      </c>
      <c r="K19" s="57">
        <v>971.95</v>
      </c>
      <c r="L19" s="23">
        <v>952.55</v>
      </c>
      <c r="M19" s="51">
        <f t="shared" si="5"/>
        <v>-1.3923395445134656E-2</v>
      </c>
      <c r="S19" s="63">
        <f t="shared" si="0"/>
        <v>3.3663102714284363E-4</v>
      </c>
      <c r="T19" s="48">
        <f t="shared" si="1"/>
        <v>1.2358688426976428E-2</v>
      </c>
      <c r="U19" s="51">
        <f t="shared" si="2"/>
        <v>1.1332044843524593E-7</v>
      </c>
      <c r="V19" s="51">
        <f t="shared" si="3"/>
        <v>4.1603179793114497E-6</v>
      </c>
      <c r="X19" s="22"/>
      <c r="AG19" s="23"/>
      <c r="AJ19" s="108">
        <v>43577</v>
      </c>
      <c r="AK19" s="109">
        <v>4.4342726362467388E-3</v>
      </c>
      <c r="AL19" s="109">
        <v>4.4448985847851397E-3</v>
      </c>
    </row>
    <row r="20" spans="1:38" ht="14.35" thickBot="1" x14ac:dyDescent="0.5">
      <c r="A20" s="43">
        <v>43581</v>
      </c>
      <c r="B20" s="45">
        <v>16393.8</v>
      </c>
      <c r="C20" s="38">
        <v>16504.45</v>
      </c>
      <c r="D20" s="48">
        <f t="shared" si="4"/>
        <v>9.2736412112910394E-3</v>
      </c>
      <c r="J20" s="37">
        <v>43581</v>
      </c>
      <c r="K20" s="57">
        <v>959</v>
      </c>
      <c r="L20" s="23">
        <v>959.4</v>
      </c>
      <c r="M20" s="51">
        <f t="shared" si="5"/>
        <v>7.1912235578184269E-3</v>
      </c>
      <c r="S20" s="63">
        <f t="shared" si="0"/>
        <v>-1.0009070341689217E-2</v>
      </c>
      <c r="T20" s="48">
        <f t="shared" si="1"/>
        <v>-8.7559305759766556E-3</v>
      </c>
      <c r="U20" s="51">
        <f t="shared" si="2"/>
        <v>1.001814891048827E-4</v>
      </c>
      <c r="V20" s="51">
        <f t="shared" si="3"/>
        <v>8.7638725041897726E-5</v>
      </c>
      <c r="X20" s="24"/>
      <c r="Y20" s="25"/>
      <c r="Z20" s="25"/>
      <c r="AA20" s="25"/>
      <c r="AB20" s="25"/>
      <c r="AC20" s="25"/>
      <c r="AD20" s="25"/>
      <c r="AE20" s="25"/>
      <c r="AF20" s="25"/>
      <c r="AG20" s="26"/>
      <c r="AJ20" s="108">
        <v>43578</v>
      </c>
      <c r="AK20" s="109">
        <v>9.7210010773585154E-4</v>
      </c>
      <c r="AL20" s="109">
        <v>-1.897253306205493E-2</v>
      </c>
    </row>
    <row r="21" spans="1:38" ht="14.35" thickBot="1" x14ac:dyDescent="0.5">
      <c r="A21" s="43">
        <v>43585</v>
      </c>
      <c r="B21" s="45">
        <v>16510.95</v>
      </c>
      <c r="C21" s="38">
        <v>16705.400000000001</v>
      </c>
      <c r="D21" s="48">
        <f t="shared" si="4"/>
        <v>1.2175504182205366E-2</v>
      </c>
      <c r="J21" s="37">
        <v>43585</v>
      </c>
      <c r="K21" s="57">
        <v>959.6</v>
      </c>
      <c r="L21" s="23">
        <v>969.4</v>
      </c>
      <c r="M21" s="51">
        <f t="shared" si="5"/>
        <v>1.0423181154888495E-2</v>
      </c>
      <c r="S21" s="63">
        <f t="shared" si="0"/>
        <v>-1.2910933312603543E-2</v>
      </c>
      <c r="T21" s="48">
        <f t="shared" si="1"/>
        <v>-1.1987888173046723E-2</v>
      </c>
      <c r="U21" s="51">
        <f t="shared" si="2"/>
        <v>1.666921990024959E-4</v>
      </c>
      <c r="V21" s="51">
        <f t="shared" si="3"/>
        <v>1.5477482476115495E-4</v>
      </c>
      <c r="AG21" s="23"/>
      <c r="AJ21" s="108">
        <v>43579</v>
      </c>
      <c r="AK21" s="109">
        <v>1.2621935755243952E-2</v>
      </c>
      <c r="AL21" s="109">
        <v>1.7109970446413936E-3</v>
      </c>
    </row>
    <row r="22" spans="1:38" ht="14.35" thickBot="1" x14ac:dyDescent="0.5">
      <c r="A22" s="43">
        <v>43587</v>
      </c>
      <c r="B22" s="45">
        <v>16656.900000000001</v>
      </c>
      <c r="C22" s="38">
        <v>16403.7</v>
      </c>
      <c r="D22" s="48">
        <f t="shared" si="4"/>
        <v>-1.8060028493780522E-2</v>
      </c>
      <c r="J22" s="37">
        <v>43587</v>
      </c>
      <c r="K22" s="57">
        <v>972.7</v>
      </c>
      <c r="L22" s="23">
        <v>982</v>
      </c>
      <c r="M22" s="51">
        <f t="shared" si="5"/>
        <v>1.2997730554982434E-2</v>
      </c>
      <c r="S22" s="63">
        <f t="shared" si="0"/>
        <v>1.7324599363382345E-2</v>
      </c>
      <c r="T22" s="48">
        <f t="shared" si="1"/>
        <v>-1.4562437573140663E-2</v>
      </c>
      <c r="U22" s="51">
        <f t="shared" si="2"/>
        <v>3.0014174310170796E-4</v>
      </c>
      <c r="V22" s="51">
        <f t="shared" si="3"/>
        <v>-2.5228839670892784E-4</v>
      </c>
      <c r="X22" s="56" t="s">
        <v>100</v>
      </c>
      <c r="Y22" s="50">
        <f>SUM(U3:U248)</f>
        <v>6.8808094646859483E-2</v>
      </c>
      <c r="AG22" s="23"/>
      <c r="AJ22" s="108">
        <v>43580</v>
      </c>
      <c r="AK22" s="109">
        <v>-1.0720601575410216E-3</v>
      </c>
      <c r="AL22" s="109">
        <v>-1.3923395445134656E-2</v>
      </c>
    </row>
    <row r="23" spans="1:38" ht="14.35" thickBot="1" x14ac:dyDescent="0.5">
      <c r="A23" s="43">
        <v>43588</v>
      </c>
      <c r="B23" s="45">
        <v>16259.5</v>
      </c>
      <c r="C23" s="38">
        <v>16092.95</v>
      </c>
      <c r="D23" s="48">
        <f t="shared" si="4"/>
        <v>-1.8943896803769844E-2</v>
      </c>
      <c r="J23" s="37">
        <v>43588</v>
      </c>
      <c r="K23" s="57">
        <v>981.1</v>
      </c>
      <c r="L23" s="23">
        <v>972</v>
      </c>
      <c r="M23" s="51">
        <f t="shared" si="5"/>
        <v>-1.0183299389002087E-2</v>
      </c>
      <c r="S23" s="63">
        <f t="shared" si="0"/>
        <v>1.8208467673371666E-2</v>
      </c>
      <c r="T23" s="48">
        <f t="shared" si="1"/>
        <v>8.6185923708438587E-3</v>
      </c>
      <c r="U23" s="51">
        <f t="shared" si="2"/>
        <v>3.3154829501222101E-4</v>
      </c>
      <c r="V23" s="51">
        <f t="shared" si="3"/>
        <v>1.5693136057447806E-4</v>
      </c>
      <c r="X23" s="42" t="s">
        <v>101</v>
      </c>
      <c r="Y23" s="65">
        <f>SUM(V3:V248)</f>
        <v>-1.0282527404936972E-2</v>
      </c>
      <c r="AG23" s="23"/>
      <c r="AJ23" s="108">
        <v>43581</v>
      </c>
      <c r="AK23" s="109">
        <v>9.2736412112910394E-3</v>
      </c>
      <c r="AL23" s="109">
        <v>7.1912235578184269E-3</v>
      </c>
    </row>
    <row r="24" spans="1:38" ht="14.35" thickBot="1" x14ac:dyDescent="0.5">
      <c r="A24" s="43">
        <v>43591</v>
      </c>
      <c r="B24" s="45">
        <v>15949.3</v>
      </c>
      <c r="C24" s="38">
        <v>16111.35</v>
      </c>
      <c r="D24" s="48">
        <f t="shared" si="4"/>
        <v>1.1433578057471472E-3</v>
      </c>
      <c r="J24" s="37">
        <v>43591</v>
      </c>
      <c r="K24" s="57">
        <v>970</v>
      </c>
      <c r="L24" s="23">
        <v>969.7</v>
      </c>
      <c r="M24" s="51">
        <f t="shared" si="5"/>
        <v>-2.3662551440328805E-3</v>
      </c>
      <c r="S24" s="63">
        <f t="shared" si="0"/>
        <v>-1.8787869361453252E-3</v>
      </c>
      <c r="T24" s="48">
        <f t="shared" si="1"/>
        <v>8.0154812587465187E-4</v>
      </c>
      <c r="U24" s="51">
        <f t="shared" si="2"/>
        <v>3.5298403514303385E-6</v>
      </c>
      <c r="V24" s="51">
        <f t="shared" si="3"/>
        <v>-1.5059381475850648E-6</v>
      </c>
      <c r="X24" s="42" t="s">
        <v>119</v>
      </c>
      <c r="Y24" s="65">
        <f>C248/C3-1</f>
        <v>-0.19424707950746967</v>
      </c>
      <c r="AG24" s="23"/>
      <c r="AJ24" s="108">
        <v>43585</v>
      </c>
      <c r="AK24" s="109">
        <v>1.2175504182205366E-2</v>
      </c>
      <c r="AL24" s="109">
        <v>1.0423181154888495E-2</v>
      </c>
    </row>
    <row r="25" spans="1:38" x14ac:dyDescent="0.45">
      <c r="A25" s="43">
        <v>43592</v>
      </c>
      <c r="B25" s="45">
        <v>16145.65</v>
      </c>
      <c r="C25" s="38">
        <v>16135.75</v>
      </c>
      <c r="D25" s="48">
        <f t="shared" si="4"/>
        <v>1.5144603028298675E-3</v>
      </c>
      <c r="J25" s="37">
        <v>43592</v>
      </c>
      <c r="K25" s="57">
        <v>966.45</v>
      </c>
      <c r="L25" s="23">
        <v>965.3</v>
      </c>
      <c r="M25" s="51">
        <f t="shared" si="5"/>
        <v>-4.5374858203569568E-3</v>
      </c>
      <c r="S25" s="63">
        <f t="shared" si="0"/>
        <v>-2.2498894332280456E-3</v>
      </c>
      <c r="T25" s="48">
        <f t="shared" si="1"/>
        <v>2.9727788021987282E-3</v>
      </c>
      <c r="U25" s="51">
        <f t="shared" si="2"/>
        <v>5.0620024617512161E-6</v>
      </c>
      <c r="V25" s="51">
        <f t="shared" si="3"/>
        <v>-6.688423614391245E-6</v>
      </c>
      <c r="Y25" s="106"/>
      <c r="AG25" s="23"/>
      <c r="AJ25" s="108">
        <v>43587</v>
      </c>
      <c r="AK25" s="109">
        <v>-1.8060028493780522E-2</v>
      </c>
      <c r="AL25" s="109">
        <v>1.2997730554982434E-2</v>
      </c>
    </row>
    <row r="26" spans="1:38" x14ac:dyDescent="0.45">
      <c r="A26" s="43">
        <v>43593</v>
      </c>
      <c r="B26" s="45">
        <v>16106.05</v>
      </c>
      <c r="C26" s="38">
        <v>16061.6</v>
      </c>
      <c r="D26" s="48">
        <f t="shared" si="4"/>
        <v>-4.5953860217219367E-3</v>
      </c>
      <c r="J26" s="37">
        <v>43593</v>
      </c>
      <c r="K26" s="57">
        <v>960.25</v>
      </c>
      <c r="L26" s="23">
        <v>952.75</v>
      </c>
      <c r="M26" s="51">
        <f t="shared" si="5"/>
        <v>-1.300113954211124E-2</v>
      </c>
      <c r="S26" s="63">
        <f t="shared" si="0"/>
        <v>3.8599568913237586E-3</v>
      </c>
      <c r="T26" s="48">
        <f t="shared" si="1"/>
        <v>1.1436432523953011E-2</v>
      </c>
      <c r="U26" s="51">
        <f t="shared" si="2"/>
        <v>1.4899267202877775E-5</v>
      </c>
      <c r="V26" s="51">
        <f t="shared" si="3"/>
        <v>4.4144136532991594E-5</v>
      </c>
      <c r="AG26" s="23"/>
      <c r="AJ26" s="108">
        <v>43588</v>
      </c>
      <c r="AK26" s="109">
        <v>-1.8943896803769844E-2</v>
      </c>
      <c r="AL26" s="109">
        <v>-1.0183299389002087E-2</v>
      </c>
    </row>
    <row r="27" spans="1:38" x14ac:dyDescent="0.45">
      <c r="A27" s="43">
        <v>43594</v>
      </c>
      <c r="B27" s="45">
        <v>16031.6</v>
      </c>
      <c r="C27" s="38">
        <v>16132.85</v>
      </c>
      <c r="D27" s="48">
        <f t="shared" si="4"/>
        <v>4.4360462220451868E-3</v>
      </c>
      <c r="J27" s="37">
        <v>43594</v>
      </c>
      <c r="K27" s="57">
        <v>952</v>
      </c>
      <c r="L27" s="23">
        <v>946.15</v>
      </c>
      <c r="M27" s="51">
        <f t="shared" si="5"/>
        <v>-6.9273156651797896E-3</v>
      </c>
      <c r="S27" s="63">
        <f t="shared" si="0"/>
        <v>-5.1714753524433645E-3</v>
      </c>
      <c r="T27" s="48">
        <f t="shared" si="1"/>
        <v>5.3626086470215609E-3</v>
      </c>
      <c r="U27" s="51">
        <f t="shared" si="2"/>
        <v>2.674415732092922E-5</v>
      </c>
      <c r="V27" s="51">
        <f t="shared" si="3"/>
        <v>-2.7732598442871662E-5</v>
      </c>
      <c r="AG27" s="23"/>
      <c r="AJ27" s="108">
        <v>43591</v>
      </c>
      <c r="AK27" s="109">
        <v>1.1433578057471472E-3</v>
      </c>
      <c r="AL27" s="109">
        <v>-2.3662551440328805E-3</v>
      </c>
    </row>
    <row r="28" spans="1:38" x14ac:dyDescent="0.45">
      <c r="A28" s="43">
        <v>43595</v>
      </c>
      <c r="B28" s="45">
        <v>16117.6</v>
      </c>
      <c r="C28" s="38">
        <v>15949.6</v>
      </c>
      <c r="D28" s="48">
        <f t="shared" si="4"/>
        <v>-1.1358811369348909E-2</v>
      </c>
      <c r="J28" s="37">
        <v>43595</v>
      </c>
      <c r="K28" s="57">
        <v>940</v>
      </c>
      <c r="L28" s="23">
        <v>950.5</v>
      </c>
      <c r="M28" s="51">
        <f t="shared" si="5"/>
        <v>4.5975796649579959E-3</v>
      </c>
      <c r="S28" s="63">
        <f t="shared" si="0"/>
        <v>1.0623382238950731E-2</v>
      </c>
      <c r="T28" s="48">
        <f t="shared" si="1"/>
        <v>-6.1622866831162245E-3</v>
      </c>
      <c r="U28" s="51">
        <f t="shared" si="2"/>
        <v>1.1285625019485385E-4</v>
      </c>
      <c r="V28" s="51">
        <f t="shared" si="3"/>
        <v>-6.5464326900739519E-5</v>
      </c>
      <c r="AG28" s="23"/>
      <c r="AJ28" s="108">
        <v>43592</v>
      </c>
      <c r="AK28" s="109">
        <v>1.5144603028298675E-3</v>
      </c>
      <c r="AL28" s="109">
        <v>-4.5374858203569568E-3</v>
      </c>
    </row>
    <row r="29" spans="1:38" x14ac:dyDescent="0.45">
      <c r="A29" s="43">
        <v>43598</v>
      </c>
      <c r="B29" s="45">
        <v>15949</v>
      </c>
      <c r="C29" s="38">
        <v>15955.3</v>
      </c>
      <c r="D29" s="48">
        <f t="shared" si="4"/>
        <v>3.5737573356064978E-4</v>
      </c>
      <c r="J29" s="37">
        <v>43598</v>
      </c>
      <c r="K29" s="57">
        <v>950.5</v>
      </c>
      <c r="L29" s="23">
        <v>951</v>
      </c>
      <c r="M29" s="51">
        <f t="shared" si="5"/>
        <v>5.2603892688063425E-4</v>
      </c>
      <c r="S29" s="63">
        <f t="shared" si="0"/>
        <v>-1.0928048639588278E-3</v>
      </c>
      <c r="T29" s="48">
        <f t="shared" si="1"/>
        <v>-2.0907459450388629E-3</v>
      </c>
      <c r="U29" s="51">
        <f t="shared" si="2"/>
        <v>1.1942224706920722E-6</v>
      </c>
      <c r="V29" s="51">
        <f t="shared" si="3"/>
        <v>2.2847773380406655E-6</v>
      </c>
      <c r="AG29" s="23"/>
      <c r="AJ29" s="108">
        <v>43593</v>
      </c>
      <c r="AK29" s="109">
        <v>-4.5953860217219367E-3</v>
      </c>
      <c r="AL29" s="109">
        <v>-1.300113954211124E-2</v>
      </c>
    </row>
    <row r="30" spans="1:38" x14ac:dyDescent="0.45">
      <c r="A30" s="43">
        <v>43599</v>
      </c>
      <c r="B30" s="45">
        <v>15942.95</v>
      </c>
      <c r="C30" s="38">
        <v>15762.75</v>
      </c>
      <c r="D30" s="48">
        <f t="shared" si="4"/>
        <v>-1.2068090227071782E-2</v>
      </c>
      <c r="J30" s="37">
        <v>43599</v>
      </c>
      <c r="K30" s="57">
        <v>956.5</v>
      </c>
      <c r="L30" s="23">
        <v>963.5</v>
      </c>
      <c r="M30" s="51">
        <f t="shared" si="5"/>
        <v>1.3144058885383725E-2</v>
      </c>
      <c r="S30" s="63">
        <f t="shared" si="0"/>
        <v>1.1332661096673604E-2</v>
      </c>
      <c r="T30" s="48">
        <f t="shared" si="1"/>
        <v>-1.4708765903541953E-2</v>
      </c>
      <c r="U30" s="51">
        <f t="shared" si="2"/>
        <v>1.2842920753205938E-4</v>
      </c>
      <c r="V30" s="51">
        <f t="shared" si="3"/>
        <v>-1.6668945913514907E-4</v>
      </c>
      <c r="AG30" s="23"/>
      <c r="AJ30" s="108">
        <v>43594</v>
      </c>
      <c r="AK30" s="109">
        <v>4.4360462220451868E-3</v>
      </c>
      <c r="AL30" s="109">
        <v>-6.9273156651797896E-3</v>
      </c>
    </row>
    <row r="31" spans="1:38" x14ac:dyDescent="0.45">
      <c r="A31" s="43">
        <v>43600</v>
      </c>
      <c r="B31" s="45">
        <v>15793.35</v>
      </c>
      <c r="C31" s="38">
        <v>15776.8</v>
      </c>
      <c r="D31" s="48">
        <f t="shared" si="4"/>
        <v>8.913419295490943E-4</v>
      </c>
      <c r="J31" s="37">
        <v>43600</v>
      </c>
      <c r="K31" s="57">
        <v>957.1</v>
      </c>
      <c r="L31" s="23">
        <v>958.9</v>
      </c>
      <c r="M31" s="51">
        <f t="shared" si="5"/>
        <v>-4.7742605085625556E-3</v>
      </c>
      <c r="S31" s="63">
        <f t="shared" si="0"/>
        <v>-1.6267710599472724E-3</v>
      </c>
      <c r="T31" s="48">
        <f t="shared" si="1"/>
        <v>3.2095534904043269E-3</v>
      </c>
      <c r="U31" s="51">
        <f t="shared" si="2"/>
        <v>2.6463840814819718E-6</v>
      </c>
      <c r="V31" s="51">
        <f t="shared" si="3"/>
        <v>-5.2212087335425148E-6</v>
      </c>
      <c r="AG31" s="23"/>
      <c r="AJ31" s="108">
        <v>43595</v>
      </c>
      <c r="AK31" s="109">
        <v>-1.1358811369348909E-2</v>
      </c>
      <c r="AL31" s="109">
        <v>4.5975796649579959E-3</v>
      </c>
    </row>
    <row r="32" spans="1:38" x14ac:dyDescent="0.45">
      <c r="A32" s="43">
        <v>43601</v>
      </c>
      <c r="B32" s="45">
        <v>15816.65</v>
      </c>
      <c r="C32" s="38">
        <v>15934</v>
      </c>
      <c r="D32" s="48">
        <f t="shared" si="4"/>
        <v>9.9639977688759096E-3</v>
      </c>
      <c r="J32" s="37">
        <v>43601</v>
      </c>
      <c r="K32" s="57">
        <v>953.5</v>
      </c>
      <c r="L32" s="23">
        <v>948.25</v>
      </c>
      <c r="M32" s="51">
        <f t="shared" si="5"/>
        <v>-1.1106476170612112E-2</v>
      </c>
      <c r="S32" s="63">
        <f t="shared" si="0"/>
        <v>-1.0699426899274087E-2</v>
      </c>
      <c r="T32" s="48">
        <f t="shared" si="1"/>
        <v>9.5417691524538831E-3</v>
      </c>
      <c r="U32" s="51">
        <f t="shared" si="2"/>
        <v>1.144777359729099E-4</v>
      </c>
      <c r="V32" s="51">
        <f t="shared" si="3"/>
        <v>-1.0209146153642878E-4</v>
      </c>
      <c r="AG32" s="23"/>
      <c r="AJ32" s="108">
        <v>43598</v>
      </c>
      <c r="AK32" s="109">
        <v>3.5737573356064978E-4</v>
      </c>
      <c r="AL32" s="109">
        <v>5.2603892688063425E-4</v>
      </c>
    </row>
    <row r="33" spans="1:38" x14ac:dyDescent="0.45">
      <c r="A33" s="43">
        <v>43602</v>
      </c>
      <c r="B33" s="45">
        <v>15962.4</v>
      </c>
      <c r="C33" s="38">
        <v>15843.4</v>
      </c>
      <c r="D33" s="48">
        <f t="shared" si="4"/>
        <v>-5.6859545625705943E-3</v>
      </c>
      <c r="J33" s="37">
        <v>43602</v>
      </c>
      <c r="K33" s="57">
        <v>946.85</v>
      </c>
      <c r="L33" s="23">
        <v>945.8</v>
      </c>
      <c r="M33" s="51">
        <f t="shared" si="5"/>
        <v>-2.5837068283680598E-3</v>
      </c>
      <c r="S33" s="63">
        <f t="shared" si="0"/>
        <v>4.9505254321724167E-3</v>
      </c>
      <c r="T33" s="48">
        <f t="shared" si="1"/>
        <v>1.0189998102098311E-3</v>
      </c>
      <c r="U33" s="51">
        <f t="shared" si="2"/>
        <v>2.4507702054585894E-5</v>
      </c>
      <c r="V33" s="51">
        <f t="shared" si="3"/>
        <v>5.0445844758226347E-6</v>
      </c>
      <c r="AG33" s="23"/>
      <c r="AJ33" s="108">
        <v>43599</v>
      </c>
      <c r="AK33" s="109">
        <v>-1.2068090227071782E-2</v>
      </c>
      <c r="AL33" s="109">
        <v>1.3144058885383725E-2</v>
      </c>
    </row>
    <row r="34" spans="1:38" x14ac:dyDescent="0.45">
      <c r="A34" s="43">
        <v>43605</v>
      </c>
      <c r="B34" s="45">
        <v>15933.3</v>
      </c>
      <c r="C34" s="38">
        <v>15968.2</v>
      </c>
      <c r="D34" s="48">
        <f t="shared" si="4"/>
        <v>7.8770970877464208E-3</v>
      </c>
      <c r="J34" s="37">
        <v>43605</v>
      </c>
      <c r="K34" s="57">
        <v>952</v>
      </c>
      <c r="L34" s="23">
        <v>945.4</v>
      </c>
      <c r="M34" s="51">
        <f t="shared" si="5"/>
        <v>-4.2292239374075447E-4</v>
      </c>
      <c r="S34" s="63">
        <f t="shared" si="0"/>
        <v>-8.6125262181445984E-3</v>
      </c>
      <c r="T34" s="48">
        <f t="shared" si="1"/>
        <v>-1.1417846244174742E-3</v>
      </c>
      <c r="U34" s="51">
        <f t="shared" si="2"/>
        <v>7.4175607858228095E-5</v>
      </c>
      <c r="V34" s="51">
        <f t="shared" si="3"/>
        <v>9.8336500132698793E-6</v>
      </c>
      <c r="AG34" s="23"/>
      <c r="AJ34" s="108">
        <v>43600</v>
      </c>
      <c r="AK34" s="109">
        <v>8.913419295490943E-4</v>
      </c>
      <c r="AL34" s="109">
        <v>-4.7742605085625556E-3</v>
      </c>
    </row>
    <row r="35" spans="1:38" x14ac:dyDescent="0.45">
      <c r="A35" s="43">
        <v>43606</v>
      </c>
      <c r="B35" s="45">
        <v>15982.3</v>
      </c>
      <c r="C35" s="38">
        <v>15766.95</v>
      </c>
      <c r="D35" s="48">
        <f t="shared" si="4"/>
        <v>-1.2603173807943291E-2</v>
      </c>
      <c r="J35" s="37">
        <v>43606</v>
      </c>
      <c r="K35" s="57">
        <v>945</v>
      </c>
      <c r="L35" s="23">
        <v>943.2</v>
      </c>
      <c r="M35" s="51">
        <f t="shared" si="5"/>
        <v>-2.3270573302305309E-3</v>
      </c>
      <c r="S35" s="63">
        <f t="shared" si="0"/>
        <v>1.1867744677545113E-2</v>
      </c>
      <c r="T35" s="48">
        <f t="shared" si="1"/>
        <v>7.6235031207230221E-4</v>
      </c>
      <c r="U35" s="51">
        <f t="shared" si="2"/>
        <v>1.4084336373140037E-4</v>
      </c>
      <c r="V35" s="51">
        <f t="shared" si="3"/>
        <v>9.0473788585209203E-6</v>
      </c>
      <c r="AG35" s="23"/>
      <c r="AJ35" s="108">
        <v>43601</v>
      </c>
      <c r="AK35" s="109">
        <v>9.9639977688759096E-3</v>
      </c>
      <c r="AL35" s="109">
        <v>-1.1106476170612112E-2</v>
      </c>
    </row>
    <row r="36" spans="1:38" x14ac:dyDescent="0.45">
      <c r="A36" s="43">
        <v>43607</v>
      </c>
      <c r="B36" s="45">
        <v>15750.05</v>
      </c>
      <c r="C36" s="38">
        <v>15666.15</v>
      </c>
      <c r="D36" s="48">
        <f t="shared" si="4"/>
        <v>-6.3931197853739352E-3</v>
      </c>
      <c r="J36" s="37">
        <v>43607</v>
      </c>
      <c r="K36" s="57">
        <v>947.7</v>
      </c>
      <c r="L36" s="23">
        <v>963.1</v>
      </c>
      <c r="M36" s="51">
        <f t="shared" si="5"/>
        <v>2.109838846480061E-2</v>
      </c>
      <c r="S36" s="63">
        <f t="shared" si="0"/>
        <v>5.6576906549757576E-3</v>
      </c>
      <c r="T36" s="48">
        <f t="shared" si="1"/>
        <v>-2.2663095482958841E-2</v>
      </c>
      <c r="U36" s="51">
        <f t="shared" si="2"/>
        <v>3.2009463547400014E-5</v>
      </c>
      <c r="V36" s="51">
        <f t="shared" si="3"/>
        <v>-1.2822078352675955E-4</v>
      </c>
      <c r="AG36" s="23"/>
      <c r="AJ36" s="108">
        <v>43602</v>
      </c>
      <c r="AK36" s="109">
        <v>-5.6859545625705943E-3</v>
      </c>
      <c r="AL36" s="109">
        <v>-2.5837068283680598E-3</v>
      </c>
    </row>
    <row r="37" spans="1:38" x14ac:dyDescent="0.45">
      <c r="A37" s="43">
        <v>43608</v>
      </c>
      <c r="B37" s="45">
        <v>15772.05</v>
      </c>
      <c r="C37" s="38">
        <v>15538.85</v>
      </c>
      <c r="D37" s="48">
        <f t="shared" si="4"/>
        <v>-8.1257998934006759E-3</v>
      </c>
      <c r="J37" s="37">
        <v>43608</v>
      </c>
      <c r="K37" s="57">
        <v>965</v>
      </c>
      <c r="L37" s="23">
        <v>967.85</v>
      </c>
      <c r="M37" s="51">
        <f t="shared" si="5"/>
        <v>4.9319904475131349E-3</v>
      </c>
      <c r="S37" s="63">
        <f t="shared" si="0"/>
        <v>7.3903707630024983E-3</v>
      </c>
      <c r="T37" s="48">
        <f t="shared" si="1"/>
        <v>-6.4966974656713635E-3</v>
      </c>
      <c r="U37" s="51">
        <f t="shared" si="2"/>
        <v>5.4617580014642126E-5</v>
      </c>
      <c r="V37" s="51">
        <f t="shared" si="3"/>
        <v>-4.8013003006370071E-5</v>
      </c>
      <c r="AG37" s="23"/>
      <c r="AJ37" s="108">
        <v>43605</v>
      </c>
      <c r="AK37" s="109">
        <v>7.8770970877464208E-3</v>
      </c>
      <c r="AL37" s="109">
        <v>-4.2292239374075447E-4</v>
      </c>
    </row>
    <row r="38" spans="1:38" x14ac:dyDescent="0.45">
      <c r="A38" s="43">
        <v>43609</v>
      </c>
      <c r="B38" s="45">
        <v>15622.25</v>
      </c>
      <c r="C38" s="38">
        <v>15569.85</v>
      </c>
      <c r="D38" s="48">
        <f t="shared" si="4"/>
        <v>1.9949996299597483E-3</v>
      </c>
      <c r="J38" s="37">
        <v>43609</v>
      </c>
      <c r="K38" s="57">
        <v>962</v>
      </c>
      <c r="L38" s="23">
        <v>949.8</v>
      </c>
      <c r="M38" s="51">
        <f t="shared" si="5"/>
        <v>-1.8649584129772245E-2</v>
      </c>
      <c r="S38" s="63">
        <f t="shared" si="0"/>
        <v>-2.7304287603579264E-3</v>
      </c>
      <c r="T38" s="48">
        <f t="shared" si="1"/>
        <v>1.7084877111614015E-2</v>
      </c>
      <c r="U38" s="51">
        <f t="shared" si="2"/>
        <v>7.4552412153897227E-6</v>
      </c>
      <c r="V38" s="51">
        <f t="shared" si="3"/>
        <v>-4.6649039832731765E-5</v>
      </c>
      <c r="AG38" s="23"/>
      <c r="AJ38" s="108">
        <v>43606</v>
      </c>
      <c r="AK38" s="109">
        <v>-1.2603173807943291E-2</v>
      </c>
      <c r="AL38" s="109">
        <v>-2.3270573302305309E-3</v>
      </c>
    </row>
    <row r="39" spans="1:38" x14ac:dyDescent="0.45">
      <c r="A39" s="43">
        <v>43612</v>
      </c>
      <c r="B39" s="45">
        <v>15587.4</v>
      </c>
      <c r="C39" s="38">
        <v>15556.65</v>
      </c>
      <c r="D39" s="48">
        <f t="shared" si="4"/>
        <v>-8.4779236794196855E-4</v>
      </c>
      <c r="J39" s="37">
        <v>43612</v>
      </c>
      <c r="K39" s="57">
        <v>943.85</v>
      </c>
      <c r="L39" s="23">
        <v>936.35</v>
      </c>
      <c r="M39" s="51">
        <f t="shared" si="5"/>
        <v>-1.4160875973889153E-2</v>
      </c>
      <c r="S39" s="63">
        <f t="shared" si="0"/>
        <v>1.1236323754379061E-4</v>
      </c>
      <c r="T39" s="48">
        <f t="shared" si="1"/>
        <v>1.2596168955730925E-2</v>
      </c>
      <c r="U39" s="51">
        <f t="shared" si="2"/>
        <v>1.2625497151322315E-8</v>
      </c>
      <c r="V39" s="51">
        <f t="shared" si="3"/>
        <v>1.4153463245145148E-6</v>
      </c>
      <c r="AG39" s="23"/>
      <c r="AJ39" s="108">
        <v>43607</v>
      </c>
      <c r="AK39" s="109">
        <v>-6.3931197853739352E-3</v>
      </c>
      <c r="AL39" s="109">
        <v>2.109838846480061E-2</v>
      </c>
    </row>
    <row r="40" spans="1:38" x14ac:dyDescent="0.45">
      <c r="A40" s="43">
        <v>43613</v>
      </c>
      <c r="B40" s="45">
        <v>15614.1</v>
      </c>
      <c r="C40" s="38">
        <v>15762.05</v>
      </c>
      <c r="D40" s="48">
        <f t="shared" si="4"/>
        <v>1.3203356763827667E-2</v>
      </c>
      <c r="J40" s="37">
        <v>43613</v>
      </c>
      <c r="K40" s="57">
        <v>947.1</v>
      </c>
      <c r="L40" s="23">
        <v>951.65</v>
      </c>
      <c r="M40" s="51">
        <f t="shared" si="5"/>
        <v>1.6340043787045344E-2</v>
      </c>
      <c r="S40" s="63">
        <f t="shared" si="0"/>
        <v>-1.3938785894225845E-2</v>
      </c>
      <c r="T40" s="48">
        <f t="shared" si="1"/>
        <v>-1.7904750805203574E-2</v>
      </c>
      <c r="U40" s="51">
        <f t="shared" si="2"/>
        <v>1.9428975220506939E-4</v>
      </c>
      <c r="V40" s="51">
        <f t="shared" si="3"/>
        <v>2.495704879632004E-4</v>
      </c>
      <c r="AG40" s="23"/>
      <c r="AJ40" s="108">
        <v>43608</v>
      </c>
      <c r="AK40" s="109">
        <v>-8.1257998934006759E-3</v>
      </c>
      <c r="AL40" s="109">
        <v>4.9319904475131349E-3</v>
      </c>
    </row>
    <row r="41" spans="1:38" x14ac:dyDescent="0.45">
      <c r="A41" s="43">
        <v>43614</v>
      </c>
      <c r="B41" s="45">
        <v>15773.3</v>
      </c>
      <c r="C41" s="38">
        <v>15865.6</v>
      </c>
      <c r="D41" s="48">
        <f t="shared" si="4"/>
        <v>6.5695769268592219E-3</v>
      </c>
      <c r="J41" s="37">
        <v>43614</v>
      </c>
      <c r="K41" s="57">
        <v>935.05</v>
      </c>
      <c r="L41" s="23">
        <v>962.15</v>
      </c>
      <c r="M41" s="51">
        <f t="shared" si="5"/>
        <v>1.1033468186833373E-2</v>
      </c>
      <c r="S41" s="63">
        <f t="shared" si="0"/>
        <v>-7.3050060572573995E-3</v>
      </c>
      <c r="T41" s="48">
        <f t="shared" si="1"/>
        <v>-1.2598175204991601E-2</v>
      </c>
      <c r="U41" s="51">
        <f t="shared" si="2"/>
        <v>5.3363113496567298E-5</v>
      </c>
      <c r="V41" s="51">
        <f t="shared" si="3"/>
        <v>9.2029746182853634E-5</v>
      </c>
      <c r="AG41" s="23"/>
      <c r="AJ41" s="108">
        <v>43609</v>
      </c>
      <c r="AK41" s="109">
        <v>1.9949996299597483E-3</v>
      </c>
      <c r="AL41" s="109">
        <v>-1.8649584129772245E-2</v>
      </c>
    </row>
    <row r="42" spans="1:38" x14ac:dyDescent="0.45">
      <c r="A42" s="43">
        <v>43615</v>
      </c>
      <c r="B42" s="45">
        <v>15908.95</v>
      </c>
      <c r="C42" s="38">
        <v>15997.35</v>
      </c>
      <c r="D42" s="48">
        <f t="shared" si="4"/>
        <v>8.3041296893908711E-3</v>
      </c>
      <c r="J42" s="37">
        <v>43615</v>
      </c>
      <c r="K42" s="57">
        <v>954.4</v>
      </c>
      <c r="L42" s="38">
        <v>1001.1</v>
      </c>
      <c r="M42" s="51">
        <f t="shared" si="5"/>
        <v>4.0482253286909575E-2</v>
      </c>
      <c r="S42" s="63">
        <f t="shared" si="0"/>
        <v>-9.0395588197890488E-3</v>
      </c>
      <c r="T42" s="48">
        <f t="shared" si="1"/>
        <v>-4.2046960305067806E-2</v>
      </c>
      <c r="U42" s="51">
        <f t="shared" si="2"/>
        <v>8.1713623656425976E-5</v>
      </c>
      <c r="V42" s="51">
        <f t="shared" si="3"/>
        <v>3.8008597087099569E-4</v>
      </c>
      <c r="AG42" s="23"/>
      <c r="AJ42" s="108">
        <v>43612</v>
      </c>
      <c r="AK42" s="109">
        <v>-8.4779236794196855E-4</v>
      </c>
      <c r="AL42" s="109">
        <v>-1.4160875973889153E-2</v>
      </c>
    </row>
    <row r="43" spans="1:38" x14ac:dyDescent="0.45">
      <c r="A43" s="43">
        <v>43616</v>
      </c>
      <c r="B43" s="45">
        <v>16070.6</v>
      </c>
      <c r="C43" s="38">
        <v>16160.65</v>
      </c>
      <c r="D43" s="48">
        <f t="shared" si="4"/>
        <v>1.020794069017672E-2</v>
      </c>
      <c r="J43" s="37">
        <v>43616</v>
      </c>
      <c r="K43" s="45">
        <v>1002</v>
      </c>
      <c r="L43" s="23">
        <v>993.85</v>
      </c>
      <c r="M43" s="51">
        <f t="shared" si="5"/>
        <v>-7.2420337628608111E-3</v>
      </c>
      <c r="S43" s="63">
        <f t="shared" si="0"/>
        <v>-1.0943369820574898E-2</v>
      </c>
      <c r="T43" s="48">
        <f t="shared" si="1"/>
        <v>5.6773267447025825E-3</v>
      </c>
      <c r="U43" s="51">
        <f t="shared" si="2"/>
        <v>1.1975734302986947E-4</v>
      </c>
      <c r="V43" s="51">
        <f t="shared" si="3"/>
        <v>-6.2129086159520966E-5</v>
      </c>
      <c r="AG43" s="23"/>
      <c r="AJ43" s="108">
        <v>43613</v>
      </c>
      <c r="AK43" s="109">
        <v>1.3203356763827667E-2</v>
      </c>
      <c r="AL43" s="109">
        <v>1.6340043787045344E-2</v>
      </c>
    </row>
    <row r="44" spans="1:38" x14ac:dyDescent="0.45">
      <c r="A44" s="43">
        <v>43619</v>
      </c>
      <c r="B44" s="45">
        <v>16159.5</v>
      </c>
      <c r="C44" s="38">
        <v>16360.55</v>
      </c>
      <c r="D44" s="48">
        <f t="shared" si="4"/>
        <v>1.2369551967278625E-2</v>
      </c>
      <c r="J44" s="37">
        <v>43619</v>
      </c>
      <c r="K44" s="57">
        <v>985.8</v>
      </c>
      <c r="L44" s="23">
        <v>988.6</v>
      </c>
      <c r="M44" s="51">
        <f t="shared" si="5"/>
        <v>-5.2824872968757486E-3</v>
      </c>
      <c r="S44" s="63">
        <f t="shared" si="0"/>
        <v>-1.3104981097676802E-2</v>
      </c>
      <c r="T44" s="48">
        <f t="shared" si="1"/>
        <v>3.7177802787175199E-3</v>
      </c>
      <c r="U44" s="51">
        <f t="shared" si="2"/>
        <v>1.7174052957046629E-4</v>
      </c>
      <c r="V44" s="51">
        <f t="shared" si="3"/>
        <v>-4.8721440277908691E-5</v>
      </c>
      <c r="AG44" s="23"/>
      <c r="AJ44" s="108">
        <v>43614</v>
      </c>
      <c r="AK44" s="109">
        <v>6.5695769268592219E-3</v>
      </c>
      <c r="AL44" s="109">
        <v>1.1033468186833373E-2</v>
      </c>
    </row>
    <row r="45" spans="1:38" x14ac:dyDescent="0.45">
      <c r="A45" s="43">
        <v>43620</v>
      </c>
      <c r="B45" s="45">
        <v>16276.8</v>
      </c>
      <c r="C45" s="38">
        <v>16105.2</v>
      </c>
      <c r="D45" s="48">
        <f t="shared" si="4"/>
        <v>-1.5607666001448472E-2</v>
      </c>
      <c r="J45" s="37">
        <v>43620</v>
      </c>
      <c r="K45" s="57">
        <v>984.2</v>
      </c>
      <c r="L45" s="23">
        <v>969.55</v>
      </c>
      <c r="M45" s="51">
        <f t="shared" si="5"/>
        <v>-1.9269674286870431E-2</v>
      </c>
      <c r="S45" s="63">
        <f t="shared" si="0"/>
        <v>1.4872236871050295E-2</v>
      </c>
      <c r="T45" s="48">
        <f t="shared" si="1"/>
        <v>1.77049672687122E-2</v>
      </c>
      <c r="U45" s="51">
        <f t="shared" si="2"/>
        <v>2.2118342954862785E-4</v>
      </c>
      <c r="V45" s="51">
        <f t="shared" si="3"/>
        <v>2.6331246701448023E-4</v>
      </c>
      <c r="AG45" s="23"/>
      <c r="AJ45" s="108">
        <v>43615</v>
      </c>
      <c r="AK45" s="109">
        <v>8.3041296893908711E-3</v>
      </c>
      <c r="AL45" s="109">
        <v>4.0482253286909575E-2</v>
      </c>
    </row>
    <row r="46" spans="1:38" x14ac:dyDescent="0.45">
      <c r="A46" s="43">
        <v>43622</v>
      </c>
      <c r="B46" s="45">
        <v>16155.8</v>
      </c>
      <c r="C46" s="38">
        <v>16012.1</v>
      </c>
      <c r="D46" s="48">
        <f t="shared" si="4"/>
        <v>-5.78074162382336E-3</v>
      </c>
      <c r="J46" s="37">
        <v>43622</v>
      </c>
      <c r="K46" s="57">
        <v>965.35</v>
      </c>
      <c r="L46" s="23">
        <v>972.25</v>
      </c>
      <c r="M46" s="51">
        <f t="shared" si="5"/>
        <v>2.7847970708061442E-3</v>
      </c>
      <c r="S46" s="63">
        <f t="shared" si="0"/>
        <v>5.0453124934251824E-3</v>
      </c>
      <c r="T46" s="48">
        <f t="shared" si="1"/>
        <v>-4.3495040889643729E-3</v>
      </c>
      <c r="U46" s="51">
        <f t="shared" si="2"/>
        <v>2.5455178156312232E-5</v>
      </c>
      <c r="V46" s="51">
        <f t="shared" si="3"/>
        <v>-2.1944607320255865E-5</v>
      </c>
      <c r="AG46" s="23"/>
      <c r="AJ46" s="108">
        <v>43616</v>
      </c>
      <c r="AK46" s="109">
        <v>1.020794069017672E-2</v>
      </c>
      <c r="AL46" s="109">
        <v>-7.2420337628608111E-3</v>
      </c>
    </row>
    <row r="47" spans="1:38" x14ac:dyDescent="0.45">
      <c r="A47" s="43">
        <v>43623</v>
      </c>
      <c r="B47" s="45">
        <v>16042.3</v>
      </c>
      <c r="C47" s="38">
        <v>16109.85</v>
      </c>
      <c r="D47" s="48">
        <f t="shared" si="4"/>
        <v>6.1047582765534347E-3</v>
      </c>
      <c r="J47" s="37">
        <v>43623</v>
      </c>
      <c r="K47" s="57">
        <v>970</v>
      </c>
      <c r="L47" s="23">
        <v>955.25</v>
      </c>
      <c r="M47" s="51">
        <f t="shared" si="5"/>
        <v>-1.7485214708151231E-2</v>
      </c>
      <c r="S47" s="63">
        <f t="shared" si="0"/>
        <v>-6.8401874069516123E-3</v>
      </c>
      <c r="T47" s="48">
        <f t="shared" si="1"/>
        <v>1.5920507689993001E-2</v>
      </c>
      <c r="U47" s="51">
        <f t="shared" si="2"/>
        <v>4.6788163762219422E-5</v>
      </c>
      <c r="V47" s="51">
        <f t="shared" si="3"/>
        <v>-1.0889925621336643E-4</v>
      </c>
      <c r="AG47" s="23"/>
      <c r="AJ47" s="108">
        <v>43619</v>
      </c>
      <c r="AK47" s="109">
        <v>1.2369551967278625E-2</v>
      </c>
      <c r="AL47" s="109">
        <v>-5.2824872968757486E-3</v>
      </c>
    </row>
    <row r="48" spans="1:38" x14ac:dyDescent="0.45">
      <c r="A48" s="43">
        <v>43626</v>
      </c>
      <c r="B48" s="45">
        <v>16176.85</v>
      </c>
      <c r="C48" s="38">
        <v>16362.4</v>
      </c>
      <c r="D48" s="48">
        <f t="shared" si="4"/>
        <v>1.5676744352057792E-2</v>
      </c>
      <c r="J48" s="37">
        <v>43626</v>
      </c>
      <c r="K48" s="57">
        <v>962.4</v>
      </c>
      <c r="L48" s="23">
        <v>962.7</v>
      </c>
      <c r="M48" s="51">
        <f t="shared" si="5"/>
        <v>7.7990054959435895E-3</v>
      </c>
      <c r="S48" s="63">
        <f t="shared" si="0"/>
        <v>-1.641217348245597E-2</v>
      </c>
      <c r="T48" s="48">
        <f t="shared" si="1"/>
        <v>-9.3637125141018181E-3</v>
      </c>
      <c r="U48" s="51">
        <f t="shared" si="2"/>
        <v>2.6935943841823091E-4</v>
      </c>
      <c r="V48" s="51">
        <f t="shared" si="3"/>
        <v>1.5367887422128299E-4</v>
      </c>
      <c r="AG48" s="23"/>
      <c r="AJ48" s="108">
        <v>43620</v>
      </c>
      <c r="AK48" s="109">
        <v>-1.5607666001448472E-2</v>
      </c>
      <c r="AL48" s="109">
        <v>-1.9269674286870431E-2</v>
      </c>
    </row>
    <row r="49" spans="1:38" x14ac:dyDescent="0.45">
      <c r="A49" s="43">
        <v>43627</v>
      </c>
      <c r="B49" s="45">
        <v>16406.25</v>
      </c>
      <c r="C49" s="38">
        <v>16448.099999999999</v>
      </c>
      <c r="D49" s="48">
        <f t="shared" si="4"/>
        <v>5.2376179533564216E-3</v>
      </c>
      <c r="J49" s="37">
        <v>43627</v>
      </c>
      <c r="K49" s="57">
        <v>962.95</v>
      </c>
      <c r="L49" s="23">
        <v>945.35</v>
      </c>
      <c r="M49" s="51">
        <f t="shared" si="5"/>
        <v>-1.8022229147190205E-2</v>
      </c>
      <c r="S49" s="63">
        <f t="shared" si="0"/>
        <v>-5.9730470837545992E-3</v>
      </c>
      <c r="T49" s="48">
        <f t="shared" si="1"/>
        <v>1.6457522129031975E-2</v>
      </c>
      <c r="U49" s="51">
        <f t="shared" si="2"/>
        <v>3.5677291464749319E-5</v>
      </c>
      <c r="V49" s="51">
        <f t="shared" si="3"/>
        <v>-9.8301554558641216E-5</v>
      </c>
      <c r="AG49" s="23"/>
      <c r="AJ49" s="108">
        <v>43622</v>
      </c>
      <c r="AK49" s="109">
        <v>-5.78074162382336E-3</v>
      </c>
      <c r="AL49" s="109">
        <v>2.7847970708061442E-3</v>
      </c>
    </row>
    <row r="50" spans="1:38" x14ac:dyDescent="0.45">
      <c r="A50" s="43">
        <v>43628</v>
      </c>
      <c r="B50" s="45">
        <v>16441.75</v>
      </c>
      <c r="C50" s="38">
        <v>16425.95</v>
      </c>
      <c r="D50" s="48">
        <f t="shared" si="4"/>
        <v>-1.3466601005586165E-3</v>
      </c>
      <c r="J50" s="37">
        <v>43628</v>
      </c>
      <c r="K50" s="57">
        <v>952.75</v>
      </c>
      <c r="L50" s="23">
        <v>970.2</v>
      </c>
      <c r="M50" s="51">
        <f t="shared" si="5"/>
        <v>2.6286560533135939E-2</v>
      </c>
      <c r="S50" s="63">
        <f t="shared" si="0"/>
        <v>6.1123097016043857E-4</v>
      </c>
      <c r="T50" s="48">
        <f t="shared" si="1"/>
        <v>-2.7851267551294169E-2</v>
      </c>
      <c r="U50" s="51">
        <f t="shared" si="2"/>
        <v>3.7360329888327093E-7</v>
      </c>
      <c r="V50" s="51">
        <f t="shared" si="3"/>
        <v>-1.7023557285575477E-5</v>
      </c>
      <c r="AG50" s="23"/>
      <c r="AJ50" s="108">
        <v>43623</v>
      </c>
      <c r="AK50" s="109">
        <v>6.1047582765534347E-3</v>
      </c>
      <c r="AL50" s="109">
        <v>-1.7485214708151231E-2</v>
      </c>
    </row>
    <row r="51" spans="1:38" x14ac:dyDescent="0.45">
      <c r="A51" s="43">
        <v>43629</v>
      </c>
      <c r="B51" s="45">
        <v>16340.05</v>
      </c>
      <c r="C51" s="38">
        <v>16316.6</v>
      </c>
      <c r="D51" s="48">
        <f t="shared" si="4"/>
        <v>-6.6571492059820381E-3</v>
      </c>
      <c r="J51" s="37">
        <v>43629</v>
      </c>
      <c r="K51" s="57">
        <v>968.65</v>
      </c>
      <c r="L51" s="23">
        <v>979.55</v>
      </c>
      <c r="M51" s="51">
        <f t="shared" si="5"/>
        <v>9.6371882086165872E-3</v>
      </c>
      <c r="S51" s="63">
        <f t="shared" si="0"/>
        <v>5.9217200755838605E-3</v>
      </c>
      <c r="T51" s="48">
        <f t="shared" si="1"/>
        <v>-1.1201895226774816E-2</v>
      </c>
      <c r="U51" s="51">
        <f t="shared" si="2"/>
        <v>3.5066768653572919E-5</v>
      </c>
      <c r="V51" s="51">
        <f t="shared" si="3"/>
        <v>-6.6334487848979454E-5</v>
      </c>
      <c r="AG51" s="23"/>
      <c r="AJ51" s="108">
        <v>43626</v>
      </c>
      <c r="AK51" s="109">
        <v>1.5676744352057792E-2</v>
      </c>
      <c r="AL51" s="109">
        <v>7.7990054959435895E-3</v>
      </c>
    </row>
    <row r="52" spans="1:38" ht="14.35" thickBot="1" x14ac:dyDescent="0.5">
      <c r="A52" s="43">
        <v>43630</v>
      </c>
      <c r="B52" s="45">
        <v>16326.7</v>
      </c>
      <c r="C52" s="38">
        <v>16268.2</v>
      </c>
      <c r="D52" s="48">
        <f t="shared" si="4"/>
        <v>-2.9663042545627905E-3</v>
      </c>
      <c r="J52" s="37">
        <v>43630</v>
      </c>
      <c r="K52" s="57">
        <v>977</v>
      </c>
      <c r="L52" s="23">
        <v>957.95</v>
      </c>
      <c r="M52" s="51">
        <f t="shared" si="5"/>
        <v>-2.2050941758970821E-2</v>
      </c>
      <c r="S52" s="63">
        <f t="shared" si="0"/>
        <v>2.2308751241646124E-3</v>
      </c>
      <c r="T52" s="48">
        <f t="shared" si="1"/>
        <v>2.0486234740812591E-2</v>
      </c>
      <c r="U52" s="51">
        <f t="shared" si="2"/>
        <v>4.9768038196164747E-6</v>
      </c>
      <c r="V52" s="51">
        <f t="shared" si="3"/>
        <v>4.5702231471075682E-5</v>
      </c>
      <c r="AG52" s="23"/>
      <c r="AJ52" s="108">
        <v>43627</v>
      </c>
      <c r="AK52" s="109">
        <v>5.2376179533564216E-3</v>
      </c>
      <c r="AL52" s="109">
        <v>-1.8022229147190205E-2</v>
      </c>
    </row>
    <row r="53" spans="1:38" x14ac:dyDescent="0.45">
      <c r="A53" s="43">
        <v>43633</v>
      </c>
      <c r="B53" s="45">
        <v>16285</v>
      </c>
      <c r="C53" s="38">
        <v>16228.2</v>
      </c>
      <c r="D53" s="48">
        <f t="shared" si="4"/>
        <v>-2.4587846227609456E-3</v>
      </c>
      <c r="J53" s="37">
        <v>43633</v>
      </c>
      <c r="K53" s="57">
        <v>957.8</v>
      </c>
      <c r="L53" s="23">
        <v>965.15</v>
      </c>
      <c r="M53" s="51">
        <f t="shared" si="5"/>
        <v>7.5160498982200785E-3</v>
      </c>
      <c r="S53" s="63">
        <f t="shared" si="0"/>
        <v>1.7233554923627675E-3</v>
      </c>
      <c r="T53" s="48">
        <f t="shared" si="1"/>
        <v>-9.0807569163783072E-3</v>
      </c>
      <c r="U53" s="51">
        <f t="shared" si="2"/>
        <v>2.9699541530569168E-6</v>
      </c>
      <c r="V53" s="51">
        <f t="shared" si="3"/>
        <v>-1.5649372306651744E-5</v>
      </c>
      <c r="X53" s="19" t="s">
        <v>123</v>
      </c>
      <c r="Y53" s="20"/>
      <c r="Z53" s="20"/>
      <c r="AA53" s="20"/>
      <c r="AB53" s="20"/>
      <c r="AC53" s="20"/>
      <c r="AD53" s="20"/>
      <c r="AE53" s="20"/>
      <c r="AF53" s="20"/>
      <c r="AG53" s="21"/>
      <c r="AJ53" s="108">
        <v>43628</v>
      </c>
      <c r="AK53" s="109">
        <v>-1.3466601005586165E-3</v>
      </c>
      <c r="AL53" s="109">
        <v>2.6286560533135939E-2</v>
      </c>
    </row>
    <row r="54" spans="1:38" x14ac:dyDescent="0.45">
      <c r="A54" s="43">
        <v>43634</v>
      </c>
      <c r="B54" s="45">
        <v>16215.7</v>
      </c>
      <c r="C54" s="38">
        <v>16322.5</v>
      </c>
      <c r="D54" s="48">
        <f t="shared" si="4"/>
        <v>5.8108724319394511E-3</v>
      </c>
      <c r="J54" s="37">
        <v>43634</v>
      </c>
      <c r="K54" s="57">
        <v>961.5</v>
      </c>
      <c r="L54" s="23">
        <v>974.15</v>
      </c>
      <c r="M54" s="51">
        <f t="shared" si="5"/>
        <v>9.3249753924260492E-3</v>
      </c>
      <c r="S54" s="63">
        <f t="shared" si="0"/>
        <v>-6.5463015623376287E-3</v>
      </c>
      <c r="T54" s="48">
        <f t="shared" si="1"/>
        <v>-1.0889682410584278E-2</v>
      </c>
      <c r="U54" s="51">
        <f t="shared" si="2"/>
        <v>4.2854064145064077E-5</v>
      </c>
      <c r="V54" s="51">
        <f t="shared" si="3"/>
        <v>7.1287144977768448E-5</v>
      </c>
      <c r="X54" s="22" t="s">
        <v>124</v>
      </c>
      <c r="AG54" s="23"/>
      <c r="AJ54" s="108">
        <v>43629</v>
      </c>
      <c r="AK54" s="109">
        <v>-6.6571492059820381E-3</v>
      </c>
      <c r="AL54" s="109">
        <v>9.6371882086165872E-3</v>
      </c>
    </row>
    <row r="55" spans="1:38" ht="14.35" thickBot="1" x14ac:dyDescent="0.5">
      <c r="A55" s="43">
        <v>43635</v>
      </c>
      <c r="B55" s="45">
        <v>16358.75</v>
      </c>
      <c r="C55" s="38">
        <v>16282.7</v>
      </c>
      <c r="D55" s="48">
        <f t="shared" si="4"/>
        <v>-2.4383519681421273E-3</v>
      </c>
      <c r="J55" s="37">
        <v>43635</v>
      </c>
      <c r="K55" s="57">
        <v>976</v>
      </c>
      <c r="L55" s="23">
        <v>979.3</v>
      </c>
      <c r="M55" s="51">
        <f t="shared" si="5"/>
        <v>5.2866601652723499E-3</v>
      </c>
      <c r="S55" s="63">
        <f t="shared" si="0"/>
        <v>1.7029228377439492E-3</v>
      </c>
      <c r="T55" s="48">
        <f t="shared" si="1"/>
        <v>-6.8513671834305786E-3</v>
      </c>
      <c r="U55" s="51">
        <f t="shared" si="2"/>
        <v>2.8999461913099047E-6</v>
      </c>
      <c r="V55" s="51">
        <f t="shared" si="3"/>
        <v>-1.166734964643337E-5</v>
      </c>
      <c r="X55" s="24" t="s">
        <v>128</v>
      </c>
      <c r="Y55" s="25"/>
      <c r="Z55" s="25"/>
      <c r="AA55" s="25"/>
      <c r="AB55" s="25"/>
      <c r="AC55" s="25"/>
      <c r="AD55" s="25"/>
      <c r="AE55" s="25"/>
      <c r="AF55" s="25"/>
      <c r="AG55" s="26"/>
      <c r="AJ55" s="108">
        <v>43630</v>
      </c>
      <c r="AK55" s="109">
        <v>-2.9663042545627905E-3</v>
      </c>
      <c r="AL55" s="109">
        <v>-2.2050941758970821E-2</v>
      </c>
    </row>
    <row r="56" spans="1:38" x14ac:dyDescent="0.45">
      <c r="A56" s="43">
        <v>43636</v>
      </c>
      <c r="B56" s="45">
        <v>16039</v>
      </c>
      <c r="C56" s="38">
        <v>16316.95</v>
      </c>
      <c r="D56" s="48">
        <f t="shared" si="4"/>
        <v>2.1034594999600476E-3</v>
      </c>
      <c r="J56" s="37">
        <v>43636</v>
      </c>
      <c r="K56" s="57">
        <v>972.4</v>
      </c>
      <c r="L56" s="23">
        <v>972.95</v>
      </c>
      <c r="M56" s="51">
        <f t="shared" si="5"/>
        <v>-6.4842234248951858E-3</v>
      </c>
      <c r="S56" s="63">
        <f t="shared" si="0"/>
        <v>-2.8388886303582256E-3</v>
      </c>
      <c r="T56" s="48">
        <f t="shared" si="1"/>
        <v>4.9195164067369571E-3</v>
      </c>
      <c r="U56" s="51">
        <f t="shared" si="2"/>
        <v>8.0592886555772022E-6</v>
      </c>
      <c r="V56" s="51">
        <f t="shared" si="3"/>
        <v>-1.39659591939463E-5</v>
      </c>
      <c r="AG56" s="23"/>
      <c r="AJ56" s="108">
        <v>43633</v>
      </c>
      <c r="AK56" s="109">
        <v>-2.4587846227609456E-3</v>
      </c>
      <c r="AL56" s="109">
        <v>7.5160498982200785E-3</v>
      </c>
    </row>
    <row r="57" spans="1:38" x14ac:dyDescent="0.45">
      <c r="A57" s="43">
        <v>43637</v>
      </c>
      <c r="B57" s="45">
        <v>16343.35</v>
      </c>
      <c r="C57" s="38">
        <v>16189.4</v>
      </c>
      <c r="D57" s="48">
        <f t="shared" si="4"/>
        <v>-7.8170246277644573E-3</v>
      </c>
      <c r="J57" s="37">
        <v>43637</v>
      </c>
      <c r="K57" s="57">
        <v>973.7</v>
      </c>
      <c r="L57" s="23">
        <v>940.4</v>
      </c>
      <c r="M57" s="51">
        <f t="shared" si="5"/>
        <v>-3.3454956575363681E-2</v>
      </c>
      <c r="S57" s="63">
        <f t="shared" si="0"/>
        <v>7.0815954973662797E-3</v>
      </c>
      <c r="T57" s="48">
        <f t="shared" si="1"/>
        <v>3.1890249557205451E-2</v>
      </c>
      <c r="U57" s="51">
        <f t="shared" si="2"/>
        <v>5.0148994788318366E-5</v>
      </c>
      <c r="V57" s="51">
        <f t="shared" si="3"/>
        <v>2.2583384767419312E-4</v>
      </c>
      <c r="AG57" s="23"/>
      <c r="AJ57" s="108">
        <v>43634</v>
      </c>
      <c r="AK57" s="109">
        <v>5.8108724319394511E-3</v>
      </c>
      <c r="AL57" s="109">
        <v>9.3249753924260492E-3</v>
      </c>
    </row>
    <row r="58" spans="1:38" x14ac:dyDescent="0.45">
      <c r="A58" s="43">
        <v>43640</v>
      </c>
      <c r="B58" s="45">
        <v>16202.4</v>
      </c>
      <c r="C58" s="38">
        <v>16187.4</v>
      </c>
      <c r="D58" s="48">
        <f t="shared" si="4"/>
        <v>-1.2353762338324081E-4</v>
      </c>
      <c r="J58" s="37">
        <v>43640</v>
      </c>
      <c r="K58" s="57">
        <v>941.1</v>
      </c>
      <c r="L58" s="23">
        <v>963.3</v>
      </c>
      <c r="M58" s="51">
        <f t="shared" si="5"/>
        <v>2.4351339855380738E-2</v>
      </c>
      <c r="S58" s="63">
        <f t="shared" si="0"/>
        <v>-6.1189150701493713E-4</v>
      </c>
      <c r="T58" s="48">
        <f t="shared" si="1"/>
        <v>-2.5916046873538968E-2</v>
      </c>
      <c r="U58" s="51">
        <f t="shared" si="2"/>
        <v>3.7441121635701083E-7</v>
      </c>
      <c r="V58" s="51">
        <f t="shared" si="3"/>
        <v>1.5857808977319507E-5</v>
      </c>
      <c r="AG58" s="23"/>
      <c r="AJ58" s="108">
        <v>43635</v>
      </c>
      <c r="AK58" s="109">
        <v>-2.4383519681421273E-3</v>
      </c>
      <c r="AL58" s="109">
        <v>5.2866601652723499E-3</v>
      </c>
    </row>
    <row r="59" spans="1:38" x14ac:dyDescent="0.45">
      <c r="A59" s="43">
        <v>43641</v>
      </c>
      <c r="B59" s="45">
        <v>16158.8</v>
      </c>
      <c r="C59" s="38">
        <v>16214.45</v>
      </c>
      <c r="D59" s="48">
        <f t="shared" si="4"/>
        <v>1.6710527941485864E-3</v>
      </c>
      <c r="J59" s="37">
        <v>43641</v>
      </c>
      <c r="K59" s="57">
        <v>958.1</v>
      </c>
      <c r="L59" s="23">
        <v>968.5</v>
      </c>
      <c r="M59" s="51">
        <f t="shared" si="5"/>
        <v>5.3981106612686069E-3</v>
      </c>
      <c r="S59" s="63">
        <f t="shared" si="0"/>
        <v>-2.4064819245467645E-3</v>
      </c>
      <c r="T59" s="48">
        <f t="shared" si="1"/>
        <v>-6.9628176794268356E-3</v>
      </c>
      <c r="U59" s="51">
        <f t="shared" si="2"/>
        <v>5.7911552531702993E-6</v>
      </c>
      <c r="V59" s="51">
        <f t="shared" si="3"/>
        <v>1.6755894889455329E-5</v>
      </c>
      <c r="AG59" s="23"/>
      <c r="AJ59" s="108">
        <v>43636</v>
      </c>
      <c r="AK59" s="109">
        <v>2.1034594999600476E-3</v>
      </c>
      <c r="AL59" s="109">
        <v>-6.4842234248951858E-3</v>
      </c>
    </row>
    <row r="60" spans="1:38" x14ac:dyDescent="0.45">
      <c r="A60" s="43">
        <v>43642</v>
      </c>
      <c r="B60" s="45">
        <v>16152.7</v>
      </c>
      <c r="C60" s="38">
        <v>16101.75</v>
      </c>
      <c r="D60" s="48">
        <f t="shared" si="4"/>
        <v>-6.9505903684676795E-3</v>
      </c>
      <c r="J60" s="37">
        <v>43642</v>
      </c>
      <c r="K60" s="57">
        <v>962.1</v>
      </c>
      <c r="L60" s="23">
        <v>961.6</v>
      </c>
      <c r="M60" s="51">
        <f t="shared" si="5"/>
        <v>-7.1244192049561006E-3</v>
      </c>
      <c r="S60" s="63">
        <f t="shared" si="0"/>
        <v>6.2151612380695019E-3</v>
      </c>
      <c r="T60" s="48">
        <f t="shared" si="1"/>
        <v>5.5597121867978719E-3</v>
      </c>
      <c r="U60" s="51">
        <f t="shared" si="2"/>
        <v>3.8628229215201626E-5</v>
      </c>
      <c r="V60" s="51">
        <f t="shared" si="3"/>
        <v>3.4554507678208759E-5</v>
      </c>
      <c r="AG60" s="23"/>
      <c r="AJ60" s="108">
        <v>43637</v>
      </c>
      <c r="AK60" s="109">
        <v>-7.8170246277644573E-3</v>
      </c>
      <c r="AL60" s="109">
        <v>-3.3454956575363681E-2</v>
      </c>
    </row>
    <row r="61" spans="1:38" x14ac:dyDescent="0.45">
      <c r="A61" s="43">
        <v>43643</v>
      </c>
      <c r="B61" s="45">
        <v>16096.2</v>
      </c>
      <c r="C61" s="38">
        <v>15991.8</v>
      </c>
      <c r="D61" s="48">
        <f t="shared" si="4"/>
        <v>-6.8284503237225902E-3</v>
      </c>
      <c r="J61" s="37">
        <v>43643</v>
      </c>
      <c r="K61" s="57">
        <v>964</v>
      </c>
      <c r="L61" s="23">
        <v>990.85</v>
      </c>
      <c r="M61" s="51">
        <f t="shared" si="5"/>
        <v>3.0418053244592347E-2</v>
      </c>
      <c r="S61" s="63">
        <f t="shared" si="0"/>
        <v>6.0930211933244126E-3</v>
      </c>
      <c r="T61" s="48">
        <f t="shared" si="1"/>
        <v>-3.1982760262750577E-2</v>
      </c>
      <c r="U61" s="51">
        <f t="shared" si="2"/>
        <v>3.7124907262300449E-5</v>
      </c>
      <c r="V61" s="51">
        <f t="shared" si="3"/>
        <v>-1.9487163610195312E-4</v>
      </c>
      <c r="AG61" s="23"/>
      <c r="AJ61" s="108">
        <v>43640</v>
      </c>
      <c r="AK61" s="109">
        <v>-1.2353762338324081E-4</v>
      </c>
      <c r="AL61" s="109">
        <v>2.4351339855380738E-2</v>
      </c>
    </row>
    <row r="62" spans="1:38" x14ac:dyDescent="0.45">
      <c r="A62" s="43">
        <v>43644</v>
      </c>
      <c r="B62" s="45">
        <v>16069.9</v>
      </c>
      <c r="C62" s="38">
        <v>15936.45</v>
      </c>
      <c r="D62" s="48">
        <f t="shared" si="4"/>
        <v>-3.4611488387797928E-3</v>
      </c>
      <c r="J62" s="37">
        <v>43644</v>
      </c>
      <c r="K62" s="57">
        <v>995.8</v>
      </c>
      <c r="L62" s="38">
        <v>1004.1</v>
      </c>
      <c r="M62" s="51">
        <f t="shared" si="5"/>
        <v>1.3372357067164664E-2</v>
      </c>
      <c r="S62" s="63">
        <f t="shared" si="0"/>
        <v>2.7257197083816148E-3</v>
      </c>
      <c r="T62" s="48">
        <f t="shared" si="1"/>
        <v>-1.4937064085322893E-2</v>
      </c>
      <c r="U62" s="51">
        <f t="shared" si="2"/>
        <v>7.4295479286599555E-6</v>
      </c>
      <c r="V62" s="51">
        <f t="shared" si="3"/>
        <v>-4.0714249962723809E-5</v>
      </c>
      <c r="AG62" s="23"/>
      <c r="AJ62" s="108">
        <v>43641</v>
      </c>
      <c r="AK62" s="109">
        <v>1.6710527941485864E-3</v>
      </c>
      <c r="AL62" s="109">
        <v>5.3981106612686069E-3</v>
      </c>
    </row>
    <row r="63" spans="1:38" x14ac:dyDescent="0.45">
      <c r="A63" s="43">
        <v>43647</v>
      </c>
      <c r="B63" s="45">
        <v>15982.7</v>
      </c>
      <c r="C63" s="38">
        <v>15916.7</v>
      </c>
      <c r="D63" s="48">
        <f t="shared" si="4"/>
        <v>-1.2392973340988878E-3</v>
      </c>
      <c r="J63" s="37">
        <v>43647</v>
      </c>
      <c r="K63" s="45">
        <v>1010</v>
      </c>
      <c r="L63" s="23">
        <v>990.7</v>
      </c>
      <c r="M63" s="51">
        <f t="shared" si="5"/>
        <v>-1.3345284334229657E-2</v>
      </c>
      <c r="S63" s="63">
        <f t="shared" si="0"/>
        <v>5.0386820370070982E-4</v>
      </c>
      <c r="T63" s="48">
        <f t="shared" si="1"/>
        <v>1.1780577316071428E-2</v>
      </c>
      <c r="U63" s="51">
        <f t="shared" si="2"/>
        <v>2.5388316670057999E-7</v>
      </c>
      <c r="V63" s="51">
        <f t="shared" si="3"/>
        <v>5.9358583308062394E-6</v>
      </c>
      <c r="AG63" s="23"/>
      <c r="AJ63" s="108">
        <v>43642</v>
      </c>
      <c r="AK63" s="109">
        <v>-6.9505903684676795E-3</v>
      </c>
      <c r="AL63" s="109">
        <v>-7.1244192049561006E-3</v>
      </c>
    </row>
    <row r="64" spans="1:38" x14ac:dyDescent="0.45">
      <c r="A64" s="43">
        <v>43648</v>
      </c>
      <c r="B64" s="45">
        <v>15952.9</v>
      </c>
      <c r="C64" s="38">
        <v>16074.1</v>
      </c>
      <c r="D64" s="48">
        <f t="shared" si="4"/>
        <v>9.8889845256868725E-3</v>
      </c>
      <c r="J64" s="37">
        <v>43648</v>
      </c>
      <c r="K64" s="57">
        <v>998.55</v>
      </c>
      <c r="L64" s="23">
        <v>972.65</v>
      </c>
      <c r="M64" s="51">
        <f t="shared" si="5"/>
        <v>-1.8219440799434827E-2</v>
      </c>
      <c r="S64" s="63">
        <f t="shared" si="0"/>
        <v>-1.062441365608505E-2</v>
      </c>
      <c r="T64" s="48">
        <f t="shared" si="1"/>
        <v>1.6654733781276597E-2</v>
      </c>
      <c r="U64" s="51">
        <f t="shared" si="2"/>
        <v>1.128781655356065E-4</v>
      </c>
      <c r="V64" s="51">
        <f t="shared" si="3"/>
        <v>-1.7694678102425608E-4</v>
      </c>
      <c r="AG64" s="23"/>
      <c r="AJ64" s="108">
        <v>43643</v>
      </c>
      <c r="AK64" s="109">
        <v>-6.8284503237225902E-3</v>
      </c>
      <c r="AL64" s="109">
        <v>3.0418053244592347E-2</v>
      </c>
    </row>
    <row r="65" spans="1:38" x14ac:dyDescent="0.45">
      <c r="A65" s="43">
        <v>43649</v>
      </c>
      <c r="B65" s="45">
        <v>16091.1</v>
      </c>
      <c r="C65" s="38">
        <v>15927.65</v>
      </c>
      <c r="D65" s="48">
        <f t="shared" si="4"/>
        <v>-9.1109300054125208E-3</v>
      </c>
      <c r="J65" s="37">
        <v>43649</v>
      </c>
      <c r="K65" s="57">
        <v>974.7</v>
      </c>
      <c r="L65" s="23">
        <v>988.95</v>
      </c>
      <c r="M65" s="51">
        <f t="shared" si="5"/>
        <v>1.6758340615843359E-2</v>
      </c>
      <c r="S65" s="63">
        <f t="shared" si="0"/>
        <v>8.3755008750143432E-3</v>
      </c>
      <c r="T65" s="48">
        <f t="shared" si="1"/>
        <v>-1.8323047634001589E-2</v>
      </c>
      <c r="U65" s="51">
        <f t="shared" si="2"/>
        <v>7.0149014907366027E-5</v>
      </c>
      <c r="V65" s="51">
        <f t="shared" si="3"/>
        <v>-1.5346470149150981E-4</v>
      </c>
      <c r="AG65" s="23"/>
      <c r="AJ65" s="108">
        <v>43644</v>
      </c>
      <c r="AK65" s="109">
        <v>-3.4611488387797928E-3</v>
      </c>
      <c r="AL65" s="109">
        <v>1.3372357067164664E-2</v>
      </c>
    </row>
    <row r="66" spans="1:38" x14ac:dyDescent="0.45">
      <c r="A66" s="43">
        <v>43650</v>
      </c>
      <c r="B66" s="45">
        <v>15901.45</v>
      </c>
      <c r="C66" s="38">
        <v>15942.4</v>
      </c>
      <c r="D66" s="48">
        <f t="shared" si="4"/>
        <v>9.2606253904370384E-4</v>
      </c>
      <c r="J66" s="37">
        <v>43650</v>
      </c>
      <c r="K66" s="57">
        <v>989.2</v>
      </c>
      <c r="L66" s="23">
        <v>994.4</v>
      </c>
      <c r="M66" s="51">
        <f t="shared" si="5"/>
        <v>5.5108953941047645E-3</v>
      </c>
      <c r="S66" s="63">
        <f t="shared" si="0"/>
        <v>-1.6614916694418819E-3</v>
      </c>
      <c r="T66" s="48">
        <f t="shared" si="1"/>
        <v>-7.0756024122629931E-3</v>
      </c>
      <c r="U66" s="51">
        <f t="shared" si="2"/>
        <v>2.7605545676247718E-6</v>
      </c>
      <c r="V66" s="51">
        <f t="shared" si="3"/>
        <v>1.1756054464257847E-5</v>
      </c>
      <c r="AG66" s="23"/>
      <c r="AJ66" s="108">
        <v>43647</v>
      </c>
      <c r="AK66" s="109">
        <v>-1.2392973340988878E-3</v>
      </c>
      <c r="AL66" s="109">
        <v>-1.3345284334229657E-2</v>
      </c>
    </row>
    <row r="67" spans="1:38" x14ac:dyDescent="0.45">
      <c r="A67" s="43">
        <v>43651</v>
      </c>
      <c r="B67" s="45">
        <v>15960.85</v>
      </c>
      <c r="C67" s="38">
        <v>15550.05</v>
      </c>
      <c r="D67" s="48">
        <f t="shared" si="4"/>
        <v>-2.4610472701726227E-2</v>
      </c>
      <c r="J67" s="37">
        <v>43651</v>
      </c>
      <c r="K67" s="57">
        <v>988.25</v>
      </c>
      <c r="L67" s="23">
        <v>981.95</v>
      </c>
      <c r="M67" s="51">
        <f t="shared" si="5"/>
        <v>-1.252011263073205E-2</v>
      </c>
      <c r="S67" s="63">
        <f t="shared" ref="S67:S130" si="6">$H$2-D67</f>
        <v>2.3875043571328049E-2</v>
      </c>
      <c r="T67" s="48">
        <f t="shared" ref="T67:T130" si="7">$Q$2-M67</f>
        <v>1.0955405612573821E-2</v>
      </c>
      <c r="U67" s="51">
        <f t="shared" ref="U67:U130" si="8">($H$2-D67)^2</f>
        <v>5.7001770553281286E-4</v>
      </c>
      <c r="V67" s="51">
        <f t="shared" ref="V67:V130" si="9">S67*T67</f>
        <v>2.6156078634177184E-4</v>
      </c>
      <c r="AG67" s="23"/>
      <c r="AJ67" s="108">
        <v>43648</v>
      </c>
      <c r="AK67" s="109">
        <v>9.8889845256868725E-3</v>
      </c>
      <c r="AL67" s="109">
        <v>-1.8219440799434827E-2</v>
      </c>
    </row>
    <row r="68" spans="1:38" x14ac:dyDescent="0.45">
      <c r="A68" s="43">
        <v>43654</v>
      </c>
      <c r="B68" s="45">
        <v>15410.85</v>
      </c>
      <c r="C68" s="38">
        <v>15376</v>
      </c>
      <c r="D68" s="48">
        <f t="shared" si="4"/>
        <v>-1.1192890055015892E-2</v>
      </c>
      <c r="J68" s="37">
        <v>43654</v>
      </c>
      <c r="K68" s="57">
        <v>979.4</v>
      </c>
      <c r="L68" s="23">
        <v>966.05</v>
      </c>
      <c r="M68" s="51">
        <f t="shared" si="5"/>
        <v>-1.6192270482203841E-2</v>
      </c>
      <c r="S68" s="63">
        <f t="shared" si="6"/>
        <v>1.0457460924617714E-2</v>
      </c>
      <c r="T68" s="48">
        <f t="shared" si="7"/>
        <v>1.4627563464045612E-2</v>
      </c>
      <c r="U68" s="51">
        <f t="shared" si="8"/>
        <v>1.0935848898990638E-4</v>
      </c>
      <c r="V68" s="51">
        <f t="shared" si="9"/>
        <v>1.5296717334762272E-4</v>
      </c>
      <c r="AG68" s="23"/>
      <c r="AJ68" s="108">
        <v>43649</v>
      </c>
      <c r="AK68" s="109">
        <v>-9.1109300054125208E-3</v>
      </c>
      <c r="AL68" s="109">
        <v>1.6758340615843359E-2</v>
      </c>
    </row>
    <row r="69" spans="1:38" x14ac:dyDescent="0.45">
      <c r="A69" s="43">
        <v>43655</v>
      </c>
      <c r="B69" s="45">
        <v>15381.35</v>
      </c>
      <c r="C69" s="38">
        <v>15254.5</v>
      </c>
      <c r="D69" s="48">
        <f t="shared" ref="D69:D132" si="10">C69/C68-1</f>
        <v>-7.901925078043659E-3</v>
      </c>
      <c r="J69" s="37">
        <v>43655</v>
      </c>
      <c r="K69" s="57">
        <v>970</v>
      </c>
      <c r="L69" s="23">
        <v>943</v>
      </c>
      <c r="M69" s="51">
        <f t="shared" ref="M69:M132" si="11">L69/L68-1</f>
        <v>-2.3860048651726085E-2</v>
      </c>
      <c r="S69" s="63">
        <f t="shared" si="6"/>
        <v>7.1664959476454813E-3</v>
      </c>
      <c r="T69" s="48">
        <f t="shared" si="7"/>
        <v>2.2295341633567854E-2</v>
      </c>
      <c r="U69" s="51">
        <f t="shared" si="8"/>
        <v>5.1358664167619108E-5</v>
      </c>
      <c r="V69" s="51">
        <f t="shared" si="9"/>
        <v>1.597794754683356E-4</v>
      </c>
      <c r="AG69" s="23"/>
      <c r="AJ69" s="108">
        <v>43650</v>
      </c>
      <c r="AK69" s="109">
        <v>9.2606253904370384E-4</v>
      </c>
      <c r="AL69" s="109">
        <v>5.5108953941047645E-3</v>
      </c>
    </row>
    <row r="70" spans="1:38" x14ac:dyDescent="0.45">
      <c r="A70" s="43">
        <v>43656</v>
      </c>
      <c r="B70" s="45">
        <v>15077</v>
      </c>
      <c r="C70" s="38">
        <v>15168.6</v>
      </c>
      <c r="D70" s="48">
        <f t="shared" si="10"/>
        <v>-5.6311252417319269E-3</v>
      </c>
      <c r="J70" s="37">
        <v>43656</v>
      </c>
      <c r="K70" s="57">
        <v>953.6</v>
      </c>
      <c r="L70" s="23">
        <v>944.05</v>
      </c>
      <c r="M70" s="51">
        <f t="shared" si="11"/>
        <v>1.1134676564157342E-3</v>
      </c>
      <c r="S70" s="63">
        <f t="shared" si="6"/>
        <v>4.8956961113337492E-3</v>
      </c>
      <c r="T70" s="48">
        <f t="shared" si="7"/>
        <v>-2.6781746745739628E-3</v>
      </c>
      <c r="U70" s="51">
        <f t="shared" si="8"/>
        <v>2.3967840414528394E-5</v>
      </c>
      <c r="V70" s="51">
        <f t="shared" si="9"/>
        <v>-1.3111529339784279E-5</v>
      </c>
      <c r="AG70" s="23"/>
      <c r="AJ70" s="108">
        <v>43651</v>
      </c>
      <c r="AK70" s="109">
        <v>-2.4610472701726227E-2</v>
      </c>
      <c r="AL70" s="109">
        <v>-1.252011263073205E-2</v>
      </c>
    </row>
    <row r="71" spans="1:38" x14ac:dyDescent="0.45">
      <c r="A71" s="43">
        <v>43657</v>
      </c>
      <c r="B71" s="45">
        <v>15256.55</v>
      </c>
      <c r="C71" s="38">
        <v>15214.3</v>
      </c>
      <c r="D71" s="48">
        <f t="shared" si="10"/>
        <v>3.0128027636036059E-3</v>
      </c>
      <c r="J71" s="37">
        <v>43657</v>
      </c>
      <c r="K71" s="57">
        <v>932.95</v>
      </c>
      <c r="L71" s="23">
        <v>943.05</v>
      </c>
      <c r="M71" s="51">
        <f t="shared" si="11"/>
        <v>-1.059265928711417E-3</v>
      </c>
      <c r="S71" s="63">
        <f t="shared" si="6"/>
        <v>-3.7482318940017839E-3</v>
      </c>
      <c r="T71" s="48">
        <f t="shared" si="7"/>
        <v>-5.0544108944681164E-4</v>
      </c>
      <c r="U71" s="51">
        <f t="shared" si="8"/>
        <v>1.4049242331212201E-5</v>
      </c>
      <c r="V71" s="51">
        <f t="shared" si="9"/>
        <v>1.8945104120035479E-6</v>
      </c>
      <c r="AG71" s="23"/>
      <c r="AJ71" s="108">
        <v>43654</v>
      </c>
      <c r="AK71" s="109">
        <v>-1.1192890055015892E-2</v>
      </c>
      <c r="AL71" s="109">
        <v>-1.6192270482203841E-2</v>
      </c>
    </row>
    <row r="72" spans="1:38" x14ac:dyDescent="0.45">
      <c r="A72" s="43">
        <v>43658</v>
      </c>
      <c r="B72" s="45">
        <v>15227.6</v>
      </c>
      <c r="C72" s="38">
        <v>15227.4</v>
      </c>
      <c r="D72" s="48">
        <f t="shared" si="10"/>
        <v>8.6103205536902649E-4</v>
      </c>
      <c r="J72" s="37">
        <v>43658</v>
      </c>
      <c r="K72" s="57">
        <v>942.15</v>
      </c>
      <c r="L72" s="23">
        <v>945.05</v>
      </c>
      <c r="M72" s="51">
        <f t="shared" si="11"/>
        <v>2.1207783256456114E-3</v>
      </c>
      <c r="S72" s="63">
        <f t="shared" si="6"/>
        <v>-1.5964611857672045E-3</v>
      </c>
      <c r="T72" s="48">
        <f t="shared" si="7"/>
        <v>-3.6854853438038401E-3</v>
      </c>
      <c r="U72" s="51">
        <f t="shared" si="8"/>
        <v>2.5486883176612288E-6</v>
      </c>
      <c r="V72" s="51">
        <f t="shared" si="9"/>
        <v>5.8837343020967322E-6</v>
      </c>
      <c r="AG72" s="23"/>
      <c r="AJ72" s="108">
        <v>43655</v>
      </c>
      <c r="AK72" s="109">
        <v>-7.901925078043659E-3</v>
      </c>
      <c r="AL72" s="109">
        <v>-2.3860048651726085E-2</v>
      </c>
    </row>
    <row r="73" spans="1:38" x14ac:dyDescent="0.45">
      <c r="A73" s="43">
        <v>43661</v>
      </c>
      <c r="B73" s="45">
        <v>15516.25</v>
      </c>
      <c r="C73" s="38">
        <v>15662.05</v>
      </c>
      <c r="D73" s="48">
        <f t="shared" si="10"/>
        <v>2.8543940528258149E-2</v>
      </c>
      <c r="J73" s="37">
        <v>43661</v>
      </c>
      <c r="K73" s="57">
        <v>940</v>
      </c>
      <c r="L73" s="23">
        <v>935.3</v>
      </c>
      <c r="M73" s="51">
        <f t="shared" si="11"/>
        <v>-1.0316914448970982E-2</v>
      </c>
      <c r="S73" s="63">
        <f t="shared" si="6"/>
        <v>-2.9279369658656327E-2</v>
      </c>
      <c r="T73" s="48">
        <f t="shared" si="7"/>
        <v>8.7522074308127532E-3</v>
      </c>
      <c r="U73" s="51">
        <f t="shared" si="8"/>
        <v>8.5728148760824468E-4</v>
      </c>
      <c r="V73" s="51">
        <f t="shared" si="9"/>
        <v>-2.5625911669600534E-4</v>
      </c>
      <c r="AG73" s="23"/>
      <c r="AJ73" s="108">
        <v>43656</v>
      </c>
      <c r="AK73" s="109">
        <v>-5.6311252417319269E-3</v>
      </c>
      <c r="AL73" s="109">
        <v>1.1134676564157342E-3</v>
      </c>
    </row>
    <row r="74" spans="1:38" x14ac:dyDescent="0.45">
      <c r="A74" s="43">
        <v>43662</v>
      </c>
      <c r="B74" s="45">
        <v>15608.75</v>
      </c>
      <c r="C74" s="38">
        <v>15580.45</v>
      </c>
      <c r="D74" s="48">
        <f t="shared" si="10"/>
        <v>-5.2100459390691523E-3</v>
      </c>
      <c r="J74" s="37">
        <v>43662</v>
      </c>
      <c r="K74" s="57">
        <v>938.65</v>
      </c>
      <c r="L74" s="23">
        <v>922.55</v>
      </c>
      <c r="M74" s="51">
        <f t="shared" si="11"/>
        <v>-1.3631989735913619E-2</v>
      </c>
      <c r="S74" s="63">
        <f t="shared" si="6"/>
        <v>4.4746168086709746E-3</v>
      </c>
      <c r="T74" s="48">
        <f t="shared" si="7"/>
        <v>1.206728271775539E-2</v>
      </c>
      <c r="U74" s="51">
        <f t="shared" si="8"/>
        <v>2.0022195584440817E-5</v>
      </c>
      <c r="V74" s="51">
        <f t="shared" si="9"/>
        <v>5.3996466083853027E-5</v>
      </c>
      <c r="AG74" s="23"/>
      <c r="AJ74" s="108">
        <v>43657</v>
      </c>
      <c r="AK74" s="109">
        <v>3.0128027636036059E-3</v>
      </c>
      <c r="AL74" s="109">
        <v>-1.059265928711417E-3</v>
      </c>
    </row>
    <row r="75" spans="1:38" x14ac:dyDescent="0.45">
      <c r="A75" s="43">
        <v>43663</v>
      </c>
      <c r="B75" s="45">
        <v>15602.7</v>
      </c>
      <c r="C75" s="38">
        <v>15676</v>
      </c>
      <c r="D75" s="48">
        <f t="shared" si="10"/>
        <v>6.1326855129344438E-3</v>
      </c>
      <c r="J75" s="37">
        <v>43663</v>
      </c>
      <c r="K75" s="57">
        <v>924.55</v>
      </c>
      <c r="L75" s="23">
        <v>919.3</v>
      </c>
      <c r="M75" s="51">
        <f t="shared" si="11"/>
        <v>-3.5228442902823787E-3</v>
      </c>
      <c r="S75" s="63">
        <f t="shared" si="6"/>
        <v>-6.8681146433326214E-3</v>
      </c>
      <c r="T75" s="48">
        <f t="shared" si="7"/>
        <v>1.95813727212415E-3</v>
      </c>
      <c r="U75" s="51">
        <f t="shared" si="8"/>
        <v>4.7170998753959978E-5</v>
      </c>
      <c r="V75" s="51">
        <f t="shared" si="9"/>
        <v>-1.3448711272331269E-5</v>
      </c>
      <c r="AG75" s="23"/>
      <c r="AJ75" s="108">
        <v>43658</v>
      </c>
      <c r="AK75" s="109">
        <v>8.6103205536902649E-4</v>
      </c>
      <c r="AL75" s="109">
        <v>2.1207783256456114E-3</v>
      </c>
    </row>
    <row r="76" spans="1:38" x14ac:dyDescent="0.45">
      <c r="A76" s="43">
        <v>43664</v>
      </c>
      <c r="B76" s="45">
        <v>15554.9</v>
      </c>
      <c r="C76" s="38">
        <v>15498.5</v>
      </c>
      <c r="D76" s="48">
        <f t="shared" si="10"/>
        <v>-1.1323041592242955E-2</v>
      </c>
      <c r="J76" s="37">
        <v>43664</v>
      </c>
      <c r="K76" s="57">
        <v>921.95</v>
      </c>
      <c r="L76" s="23">
        <v>933.95</v>
      </c>
      <c r="M76" s="51">
        <f t="shared" si="11"/>
        <v>1.593603829000334E-2</v>
      </c>
      <c r="S76" s="63">
        <f t="shared" si="6"/>
        <v>1.0587612461844777E-2</v>
      </c>
      <c r="T76" s="48">
        <f t="shared" si="7"/>
        <v>-1.7500745308161571E-2</v>
      </c>
      <c r="U76" s="51">
        <f t="shared" si="8"/>
        <v>1.1209753764221083E-4</v>
      </c>
      <c r="V76" s="51">
        <f t="shared" si="9"/>
        <v>-1.8529110911626295E-4</v>
      </c>
      <c r="AG76" s="23"/>
      <c r="AJ76" s="108">
        <v>43661</v>
      </c>
      <c r="AK76" s="109">
        <v>2.8543940528258149E-2</v>
      </c>
      <c r="AL76" s="109">
        <v>-1.0316914448970982E-2</v>
      </c>
    </row>
    <row r="77" spans="1:38" x14ac:dyDescent="0.45">
      <c r="A77" s="43">
        <v>43665</v>
      </c>
      <c r="B77" s="45">
        <v>15520.7</v>
      </c>
      <c r="C77" s="38">
        <v>15383.65</v>
      </c>
      <c r="D77" s="48">
        <f t="shared" si="10"/>
        <v>-7.4103945543116945E-3</v>
      </c>
      <c r="J77" s="37">
        <v>43665</v>
      </c>
      <c r="K77" s="57">
        <v>930.3</v>
      </c>
      <c r="L77" s="23">
        <v>931.9</v>
      </c>
      <c r="M77" s="51">
        <f t="shared" si="11"/>
        <v>-2.1949783178971671E-3</v>
      </c>
      <c r="S77" s="63">
        <f t="shared" si="6"/>
        <v>6.6749654239135169E-3</v>
      </c>
      <c r="T77" s="48">
        <f t="shared" si="7"/>
        <v>6.3027129973893849E-4</v>
      </c>
      <c r="U77" s="51">
        <f t="shared" si="8"/>
        <v>4.4555163410440957E-5</v>
      </c>
      <c r="V77" s="51">
        <f t="shared" si="9"/>
        <v>4.2070391334424469E-6</v>
      </c>
      <c r="AG77" s="23"/>
      <c r="AJ77" s="108">
        <v>43662</v>
      </c>
      <c r="AK77" s="109">
        <v>-5.2100459390691523E-3</v>
      </c>
      <c r="AL77" s="109">
        <v>-1.3631989735913619E-2</v>
      </c>
    </row>
    <row r="78" spans="1:38" x14ac:dyDescent="0.45">
      <c r="A78" s="43">
        <v>43668</v>
      </c>
      <c r="B78" s="45">
        <v>15387.45</v>
      </c>
      <c r="C78" s="38">
        <v>15448.25</v>
      </c>
      <c r="D78" s="48">
        <f t="shared" si="10"/>
        <v>4.1992635037848558E-3</v>
      </c>
      <c r="J78" s="37">
        <v>43668</v>
      </c>
      <c r="K78" s="57">
        <v>916.5</v>
      </c>
      <c r="L78" s="23">
        <v>918.9</v>
      </c>
      <c r="M78" s="51">
        <f t="shared" si="11"/>
        <v>-1.3949994634617435E-2</v>
      </c>
      <c r="S78" s="63">
        <f t="shared" si="6"/>
        <v>-4.9346926341830334E-3</v>
      </c>
      <c r="T78" s="48">
        <f t="shared" si="7"/>
        <v>1.2385287616459207E-2</v>
      </c>
      <c r="U78" s="51">
        <f t="shared" si="8"/>
        <v>2.4351191393860285E-5</v>
      </c>
      <c r="V78" s="51">
        <f t="shared" si="9"/>
        <v>-6.1117587573179582E-5</v>
      </c>
      <c r="AG78" s="23"/>
      <c r="AJ78" s="108">
        <v>43663</v>
      </c>
      <c r="AK78" s="109">
        <v>6.1326855129344438E-3</v>
      </c>
      <c r="AL78" s="109">
        <v>-3.5228442902823787E-3</v>
      </c>
    </row>
    <row r="79" spans="1:38" x14ac:dyDescent="0.45">
      <c r="A79" s="43">
        <v>43669</v>
      </c>
      <c r="B79" s="45">
        <v>15497.55</v>
      </c>
      <c r="C79" s="38">
        <v>15493.4</v>
      </c>
      <c r="D79" s="48">
        <f t="shared" si="10"/>
        <v>2.9226611428478932E-3</v>
      </c>
      <c r="J79" s="37">
        <v>43669</v>
      </c>
      <c r="K79" s="57">
        <v>917.3</v>
      </c>
      <c r="L79" s="23">
        <v>915.75</v>
      </c>
      <c r="M79" s="51">
        <f t="shared" si="11"/>
        <v>-3.42801175318308E-3</v>
      </c>
      <c r="S79" s="63">
        <f t="shared" si="6"/>
        <v>-3.6580902732460713E-3</v>
      </c>
      <c r="T79" s="48">
        <f t="shared" si="7"/>
        <v>1.8633047350248514E-3</v>
      </c>
      <c r="U79" s="51">
        <f t="shared" si="8"/>
        <v>1.3381624447217516E-5</v>
      </c>
      <c r="V79" s="51">
        <f t="shared" si="9"/>
        <v>-6.8161369272877571E-6</v>
      </c>
      <c r="AG79" s="23"/>
      <c r="AJ79" s="108">
        <v>43664</v>
      </c>
      <c r="AK79" s="109">
        <v>-1.1323041592242955E-2</v>
      </c>
      <c r="AL79" s="109">
        <v>1.593603829000334E-2</v>
      </c>
    </row>
    <row r="80" spans="1:38" x14ac:dyDescent="0.45">
      <c r="A80" s="43">
        <v>43670</v>
      </c>
      <c r="B80" s="45">
        <v>15465.8</v>
      </c>
      <c r="C80" s="38">
        <v>15380.75</v>
      </c>
      <c r="D80" s="48">
        <f t="shared" si="10"/>
        <v>-7.270837905172467E-3</v>
      </c>
      <c r="J80" s="37">
        <v>43670</v>
      </c>
      <c r="K80" s="57">
        <v>918.8</v>
      </c>
      <c r="L80" s="23">
        <v>914</v>
      </c>
      <c r="M80" s="51">
        <f t="shared" si="11"/>
        <v>-1.9110019110019083E-3</v>
      </c>
      <c r="S80" s="63">
        <f t="shared" si="6"/>
        <v>6.5354087747742894E-3</v>
      </c>
      <c r="T80" s="48">
        <f t="shared" si="7"/>
        <v>3.4629489284367966E-4</v>
      </c>
      <c r="U80" s="51">
        <f t="shared" si="8"/>
        <v>4.2711567853396776E-5</v>
      </c>
      <c r="V80" s="51">
        <f t="shared" si="9"/>
        <v>2.2631786813501065E-6</v>
      </c>
      <c r="AG80" s="23"/>
      <c r="AJ80" s="108">
        <v>43665</v>
      </c>
      <c r="AK80" s="109">
        <v>-7.4103945543116945E-3</v>
      </c>
      <c r="AL80" s="109">
        <v>-2.1949783178971671E-3</v>
      </c>
    </row>
    <row r="81" spans="1:38" x14ac:dyDescent="0.45">
      <c r="A81" s="43">
        <v>43671</v>
      </c>
      <c r="B81" s="45">
        <v>15383.15</v>
      </c>
      <c r="C81" s="38">
        <v>15474.65</v>
      </c>
      <c r="D81" s="48">
        <f t="shared" si="10"/>
        <v>6.1050338897647993E-3</v>
      </c>
      <c r="J81" s="37">
        <v>43671</v>
      </c>
      <c r="K81" s="57">
        <v>913.75</v>
      </c>
      <c r="L81" s="23">
        <v>921.65</v>
      </c>
      <c r="M81" s="51">
        <f t="shared" si="11"/>
        <v>8.3698030634573595E-3</v>
      </c>
      <c r="S81" s="63">
        <f t="shared" si="6"/>
        <v>-6.8404630201629769E-3</v>
      </c>
      <c r="T81" s="48">
        <f t="shared" si="7"/>
        <v>-9.9345100816155881E-3</v>
      </c>
      <c r="U81" s="51">
        <f t="shared" si="8"/>
        <v>4.6791934330217199E-5</v>
      </c>
      <c r="V81" s="51">
        <f t="shared" si="9"/>
        <v>6.7956648836727711E-5</v>
      </c>
      <c r="AG81" s="23"/>
      <c r="AJ81" s="108">
        <v>43668</v>
      </c>
      <c r="AK81" s="109">
        <v>4.1992635037848558E-3</v>
      </c>
      <c r="AL81" s="109">
        <v>-1.3949994634617435E-2</v>
      </c>
    </row>
    <row r="82" spans="1:38" x14ac:dyDescent="0.45">
      <c r="A82" s="43">
        <v>43672</v>
      </c>
      <c r="B82" s="45">
        <v>15442.5</v>
      </c>
      <c r="C82" s="38">
        <v>15348.05</v>
      </c>
      <c r="D82" s="48">
        <f t="shared" si="10"/>
        <v>-8.181122028608101E-3</v>
      </c>
      <c r="J82" s="37">
        <v>43672</v>
      </c>
      <c r="K82" s="57">
        <v>924.8</v>
      </c>
      <c r="L82" s="23">
        <v>929.7</v>
      </c>
      <c r="M82" s="51">
        <f t="shared" si="11"/>
        <v>8.7343351597679586E-3</v>
      </c>
      <c r="S82" s="63">
        <f t="shared" si="6"/>
        <v>7.4456928982099234E-3</v>
      </c>
      <c r="T82" s="48">
        <f t="shared" si="7"/>
        <v>-1.0299042177926187E-2</v>
      </c>
      <c r="U82" s="51">
        <f t="shared" si="8"/>
        <v>5.5438342734453685E-5</v>
      </c>
      <c r="V82" s="51">
        <f t="shared" si="9"/>
        <v>-7.668350520254947E-5</v>
      </c>
      <c r="AG82" s="23"/>
      <c r="AJ82" s="108">
        <v>43669</v>
      </c>
      <c r="AK82" s="109">
        <v>2.9226611428478932E-3</v>
      </c>
      <c r="AL82" s="109">
        <v>-3.42801175318308E-3</v>
      </c>
    </row>
    <row r="83" spans="1:38" x14ac:dyDescent="0.45">
      <c r="A83" s="43">
        <v>43675</v>
      </c>
      <c r="B83" s="45">
        <v>15365.1</v>
      </c>
      <c r="C83" s="38">
        <v>15400.85</v>
      </c>
      <c r="D83" s="48">
        <f t="shared" si="10"/>
        <v>3.4401764393523493E-3</v>
      </c>
      <c r="J83" s="37">
        <v>43675</v>
      </c>
      <c r="K83" s="57">
        <v>927.7</v>
      </c>
      <c r="L83" s="23">
        <v>954.35</v>
      </c>
      <c r="M83" s="51">
        <f t="shared" si="11"/>
        <v>2.6513929224480925E-2</v>
      </c>
      <c r="S83" s="63">
        <f t="shared" si="6"/>
        <v>-4.1756055697505269E-3</v>
      </c>
      <c r="T83" s="48">
        <f t="shared" si="7"/>
        <v>-2.8078636242639156E-2</v>
      </c>
      <c r="U83" s="51">
        <f t="shared" si="8"/>
        <v>1.7435681874131623E-5</v>
      </c>
      <c r="V83" s="51">
        <f t="shared" si="9"/>
        <v>1.1724530988576307E-4</v>
      </c>
      <c r="AG83" s="23"/>
      <c r="AJ83" s="108">
        <v>43670</v>
      </c>
      <c r="AK83" s="109">
        <v>-7.270837905172467E-3</v>
      </c>
      <c r="AL83" s="109">
        <v>-1.9110019110019083E-3</v>
      </c>
    </row>
    <row r="84" spans="1:38" x14ac:dyDescent="0.45">
      <c r="A84" s="43">
        <v>43676</v>
      </c>
      <c r="B84" s="45">
        <v>15409.45</v>
      </c>
      <c r="C84" s="38">
        <v>15501.65</v>
      </c>
      <c r="D84" s="48">
        <f t="shared" si="10"/>
        <v>6.5450932903052816E-3</v>
      </c>
      <c r="J84" s="37">
        <v>43676</v>
      </c>
      <c r="K84" s="57">
        <v>949.65</v>
      </c>
      <c r="L84" s="23">
        <v>958.65</v>
      </c>
      <c r="M84" s="51">
        <f t="shared" si="11"/>
        <v>4.5056844973017096E-3</v>
      </c>
      <c r="S84" s="63">
        <f t="shared" si="6"/>
        <v>-7.2805224207034593E-3</v>
      </c>
      <c r="T84" s="48">
        <f t="shared" si="7"/>
        <v>-6.0703915154599383E-3</v>
      </c>
      <c r="U84" s="51">
        <f t="shared" si="8"/>
        <v>5.3006006718365759E-5</v>
      </c>
      <c r="V84" s="51">
        <f t="shared" si="9"/>
        <v>4.4195621530754129E-5</v>
      </c>
      <c r="AG84" s="23"/>
      <c r="AJ84" s="108">
        <v>43671</v>
      </c>
      <c r="AK84" s="109">
        <v>6.1050338897647993E-3</v>
      </c>
      <c r="AL84" s="109">
        <v>8.3698030634573595E-3</v>
      </c>
    </row>
    <row r="85" spans="1:38" x14ac:dyDescent="0.45">
      <c r="A85" s="43">
        <v>43677</v>
      </c>
      <c r="B85" s="45">
        <v>15437.6</v>
      </c>
      <c r="C85" s="38">
        <v>15620.2</v>
      </c>
      <c r="D85" s="48">
        <f t="shared" si="10"/>
        <v>7.6475730002936171E-3</v>
      </c>
      <c r="J85" s="37">
        <v>43677</v>
      </c>
      <c r="K85" s="57">
        <v>958</v>
      </c>
      <c r="L85" s="23">
        <v>938.9</v>
      </c>
      <c r="M85" s="51">
        <f t="shared" si="11"/>
        <v>-2.0601888071767549E-2</v>
      </c>
      <c r="S85" s="63">
        <f t="shared" si="6"/>
        <v>-8.3830021306917947E-3</v>
      </c>
      <c r="T85" s="48">
        <f t="shared" si="7"/>
        <v>1.9037181053609319E-2</v>
      </c>
      <c r="U85" s="51">
        <f t="shared" si="8"/>
        <v>7.027472472318317E-5</v>
      </c>
      <c r="V85" s="51">
        <f t="shared" si="9"/>
        <v>-1.5958872933477238E-4</v>
      </c>
      <c r="AG85" s="23"/>
      <c r="AJ85" s="108">
        <v>43672</v>
      </c>
      <c r="AK85" s="109">
        <v>-8.181122028608101E-3</v>
      </c>
      <c r="AL85" s="109">
        <v>8.7343351597679586E-3</v>
      </c>
    </row>
    <row r="86" spans="1:38" x14ac:dyDescent="0.45">
      <c r="A86" s="43">
        <v>43678</v>
      </c>
      <c r="B86" s="45">
        <v>15576.95</v>
      </c>
      <c r="C86" s="38">
        <v>15332.1</v>
      </c>
      <c r="D86" s="48">
        <f t="shared" si="10"/>
        <v>-1.8444066017080485E-2</v>
      </c>
      <c r="J86" s="37">
        <v>43678</v>
      </c>
      <c r="K86" s="57">
        <v>938</v>
      </c>
      <c r="L86" s="23">
        <v>911.65</v>
      </c>
      <c r="M86" s="51">
        <f t="shared" si="11"/>
        <v>-2.9023325167749525E-2</v>
      </c>
      <c r="S86" s="63">
        <f t="shared" si="6"/>
        <v>1.7708636886682307E-2</v>
      </c>
      <c r="T86" s="48">
        <f t="shared" si="7"/>
        <v>2.7458618149591295E-2</v>
      </c>
      <c r="U86" s="51">
        <f t="shared" si="8"/>
        <v>3.1359582038436521E-4</v>
      </c>
      <c r="V86" s="51">
        <f t="shared" si="9"/>
        <v>4.8625469822117666E-4</v>
      </c>
      <c r="AG86" s="23"/>
      <c r="AJ86" s="108">
        <v>43675</v>
      </c>
      <c r="AK86" s="109">
        <v>3.4401764393523493E-3</v>
      </c>
      <c r="AL86" s="109">
        <v>2.6513929224480925E-2</v>
      </c>
    </row>
    <row r="87" spans="1:38" x14ac:dyDescent="0.45">
      <c r="A87" s="43">
        <v>43679</v>
      </c>
      <c r="B87" s="45">
        <v>15277.65</v>
      </c>
      <c r="C87" s="38">
        <v>15422.1</v>
      </c>
      <c r="D87" s="48">
        <f t="shared" si="10"/>
        <v>5.8700373725713018E-3</v>
      </c>
      <c r="J87" s="37">
        <v>43679</v>
      </c>
      <c r="K87" s="57">
        <v>905.2</v>
      </c>
      <c r="L87" s="23">
        <v>927.15</v>
      </c>
      <c r="M87" s="51">
        <f t="shared" si="11"/>
        <v>1.7002138978774672E-2</v>
      </c>
      <c r="S87" s="63">
        <f t="shared" si="6"/>
        <v>-6.6054665029694794E-3</v>
      </c>
      <c r="T87" s="48">
        <f t="shared" si="7"/>
        <v>-1.8566845996932903E-2</v>
      </c>
      <c r="U87" s="51">
        <f t="shared" si="8"/>
        <v>4.3632187721851842E-5</v>
      </c>
      <c r="V87" s="51">
        <f t="shared" si="9"/>
        <v>1.2264267929853326E-4</v>
      </c>
      <c r="AG87" s="23"/>
      <c r="AJ87" s="108">
        <v>43676</v>
      </c>
      <c r="AK87" s="109">
        <v>6.5450932903052816E-3</v>
      </c>
      <c r="AL87" s="109">
        <v>4.5056844973017096E-3</v>
      </c>
    </row>
    <row r="88" spans="1:38" x14ac:dyDescent="0.45">
      <c r="A88" s="43">
        <v>43682</v>
      </c>
      <c r="B88" s="45">
        <v>15349.7</v>
      </c>
      <c r="C88" s="38">
        <v>15518.55</v>
      </c>
      <c r="D88" s="48">
        <f t="shared" si="10"/>
        <v>6.2540120995193682E-3</v>
      </c>
      <c r="J88" s="37">
        <v>43682</v>
      </c>
      <c r="K88" s="57">
        <v>920.6</v>
      </c>
      <c r="L88" s="23">
        <v>944.55</v>
      </c>
      <c r="M88" s="51">
        <f t="shared" si="11"/>
        <v>1.8767189775117377E-2</v>
      </c>
      <c r="S88" s="63">
        <f t="shared" si="6"/>
        <v>-6.9894412299175458E-3</v>
      </c>
      <c r="T88" s="48">
        <f t="shared" si="7"/>
        <v>-2.0331896793275607E-2</v>
      </c>
      <c r="U88" s="51">
        <f t="shared" si="8"/>
        <v>4.8852288706471293E-5</v>
      </c>
      <c r="V88" s="51">
        <f t="shared" si="9"/>
        <v>1.4210859772934887E-4</v>
      </c>
      <c r="AG88" s="23"/>
      <c r="AJ88" s="108">
        <v>43677</v>
      </c>
      <c r="AK88" s="109">
        <v>7.6475730002936171E-3</v>
      </c>
      <c r="AL88" s="109">
        <v>-2.0601888071767549E-2</v>
      </c>
    </row>
    <row r="89" spans="1:38" x14ac:dyDescent="0.45">
      <c r="A89" s="43">
        <v>43683</v>
      </c>
      <c r="B89" s="45">
        <v>15479.2</v>
      </c>
      <c r="C89" s="38">
        <v>15514.8</v>
      </c>
      <c r="D89" s="48">
        <f t="shared" si="10"/>
        <v>-2.4164628782974429E-4</v>
      </c>
      <c r="J89" s="37">
        <v>43683</v>
      </c>
      <c r="K89" s="57">
        <v>946</v>
      </c>
      <c r="L89" s="23">
        <v>963.7</v>
      </c>
      <c r="M89" s="51">
        <f t="shared" si="11"/>
        <v>2.027420464771601E-2</v>
      </c>
      <c r="S89" s="63">
        <f t="shared" si="6"/>
        <v>-4.9378284256843365E-4</v>
      </c>
      <c r="T89" s="48">
        <f t="shared" si="7"/>
        <v>-2.183891166587424E-2</v>
      </c>
      <c r="U89" s="51">
        <f t="shared" si="8"/>
        <v>2.4382149561496254E-7</v>
      </c>
      <c r="V89" s="51">
        <f t="shared" si="9"/>
        <v>1.0783679880976309E-5</v>
      </c>
      <c r="AG89" s="23"/>
      <c r="AJ89" s="108">
        <v>43678</v>
      </c>
      <c r="AK89" s="109">
        <v>-1.8444066017080485E-2</v>
      </c>
      <c r="AL89" s="109">
        <v>-2.9023325167749525E-2</v>
      </c>
    </row>
    <row r="90" spans="1:38" x14ac:dyDescent="0.45">
      <c r="A90" s="43">
        <v>43684</v>
      </c>
      <c r="B90" s="45">
        <v>15591.15</v>
      </c>
      <c r="C90" s="38">
        <v>15583.35</v>
      </c>
      <c r="D90" s="48">
        <f t="shared" si="10"/>
        <v>4.4183618222601861E-3</v>
      </c>
      <c r="J90" s="37">
        <v>43684</v>
      </c>
      <c r="K90" s="57">
        <v>956</v>
      </c>
      <c r="L90" s="23">
        <v>965.2</v>
      </c>
      <c r="M90" s="51">
        <f t="shared" si="11"/>
        <v>1.5565009857838596E-3</v>
      </c>
      <c r="S90" s="63">
        <f t="shared" si="6"/>
        <v>-5.1537909526583638E-3</v>
      </c>
      <c r="T90" s="48">
        <f t="shared" si="7"/>
        <v>-3.1212080039420883E-3</v>
      </c>
      <c r="U90" s="51">
        <f t="shared" si="8"/>
        <v>2.6561561183703204E-5</v>
      </c>
      <c r="V90" s="51">
        <f t="shared" si="9"/>
        <v>1.6086053572081604E-5</v>
      </c>
      <c r="AG90" s="23"/>
      <c r="AJ90" s="108">
        <v>43679</v>
      </c>
      <c r="AK90" s="109">
        <v>5.8700373725713018E-3</v>
      </c>
      <c r="AL90" s="109">
        <v>1.7002138978774672E-2</v>
      </c>
    </row>
    <row r="91" spans="1:38" x14ac:dyDescent="0.45">
      <c r="A91" s="43">
        <v>43685</v>
      </c>
      <c r="B91" s="45">
        <v>15677.45</v>
      </c>
      <c r="C91" s="38">
        <v>15867.95</v>
      </c>
      <c r="D91" s="48">
        <f t="shared" si="10"/>
        <v>1.8263082071569903E-2</v>
      </c>
      <c r="J91" s="37">
        <v>43685</v>
      </c>
      <c r="K91" s="57">
        <v>965.2</v>
      </c>
      <c r="L91" s="23">
        <v>961.85</v>
      </c>
      <c r="M91" s="51">
        <f t="shared" si="11"/>
        <v>-3.4707832573560582E-3</v>
      </c>
      <c r="S91" s="63">
        <f t="shared" si="6"/>
        <v>-1.899851120196808E-2</v>
      </c>
      <c r="T91" s="48">
        <f t="shared" si="7"/>
        <v>1.9060762391978295E-3</v>
      </c>
      <c r="U91" s="51">
        <f t="shared" si="8"/>
        <v>3.6094342789130661E-4</v>
      </c>
      <c r="V91" s="51">
        <f t="shared" si="9"/>
        <v>-3.6212610782205152E-5</v>
      </c>
      <c r="AG91" s="23"/>
      <c r="AJ91" s="108">
        <v>43682</v>
      </c>
      <c r="AK91" s="109">
        <v>6.2540120995193682E-3</v>
      </c>
      <c r="AL91" s="109">
        <v>1.8767189775117377E-2</v>
      </c>
    </row>
    <row r="92" spans="1:38" x14ac:dyDescent="0.45">
      <c r="A92" s="43">
        <v>43686</v>
      </c>
      <c r="B92" s="45">
        <v>15898</v>
      </c>
      <c r="C92" s="38">
        <v>15821.35</v>
      </c>
      <c r="D92" s="48">
        <f t="shared" si="10"/>
        <v>-2.9367372596964536E-3</v>
      </c>
      <c r="J92" s="37">
        <v>43686</v>
      </c>
      <c r="K92" s="57">
        <v>961.8</v>
      </c>
      <c r="L92" s="23">
        <v>960.2</v>
      </c>
      <c r="M92" s="51">
        <f t="shared" si="11"/>
        <v>-1.7154441960804956E-3</v>
      </c>
      <c r="S92" s="63">
        <f t="shared" si="6"/>
        <v>2.2013081292982756E-3</v>
      </c>
      <c r="T92" s="48">
        <f t="shared" si="7"/>
        <v>1.5073717792226694E-4</v>
      </c>
      <c r="U92" s="51">
        <f t="shared" si="8"/>
        <v>4.8457574801146732E-6</v>
      </c>
      <c r="V92" s="51">
        <f t="shared" si="9"/>
        <v>3.3181897514776675E-7</v>
      </c>
      <c r="AG92" s="23"/>
      <c r="AJ92" s="108">
        <v>43683</v>
      </c>
      <c r="AK92" s="109">
        <v>-2.4164628782974429E-4</v>
      </c>
      <c r="AL92" s="109">
        <v>2.027420464771601E-2</v>
      </c>
    </row>
    <row r="93" spans="1:38" x14ac:dyDescent="0.45">
      <c r="A93" s="43">
        <v>43690</v>
      </c>
      <c r="B93" s="45">
        <v>15809.25</v>
      </c>
      <c r="C93" s="38">
        <v>15424.4</v>
      </c>
      <c r="D93" s="48">
        <f t="shared" si="10"/>
        <v>-2.5089515117230898E-2</v>
      </c>
      <c r="J93" s="37">
        <v>43690</v>
      </c>
      <c r="K93" s="57">
        <v>950.1</v>
      </c>
      <c r="L93" s="23">
        <v>962</v>
      </c>
      <c r="M93" s="51">
        <f t="shared" si="11"/>
        <v>1.8746094563633076E-3</v>
      </c>
      <c r="S93" s="63">
        <f t="shared" si="6"/>
        <v>2.4354085986832721E-2</v>
      </c>
      <c r="T93" s="48">
        <f t="shared" si="7"/>
        <v>-3.4393164745215362E-3</v>
      </c>
      <c r="U93" s="51">
        <f t="shared" si="8"/>
        <v>5.931215042540419E-4</v>
      </c>
      <c r="V93" s="51">
        <f t="shared" si="9"/>
        <v>-8.3761409156427855E-5</v>
      </c>
      <c r="AG93" s="23"/>
      <c r="AJ93" s="108">
        <v>43684</v>
      </c>
      <c r="AK93" s="109">
        <v>4.4183618222601861E-3</v>
      </c>
      <c r="AL93" s="109">
        <v>1.5565009857838596E-3</v>
      </c>
    </row>
    <row r="94" spans="1:38" x14ac:dyDescent="0.45">
      <c r="A94" s="43">
        <v>43691</v>
      </c>
      <c r="B94" s="45">
        <v>15467.35</v>
      </c>
      <c r="C94" s="38">
        <v>15466.25</v>
      </c>
      <c r="D94" s="48">
        <f t="shared" si="10"/>
        <v>2.7132335779673777E-3</v>
      </c>
      <c r="J94" s="37">
        <v>43691</v>
      </c>
      <c r="K94" s="57">
        <v>962</v>
      </c>
      <c r="L94" s="23">
        <v>967.1</v>
      </c>
      <c r="M94" s="51">
        <f t="shared" si="11"/>
        <v>5.3014553014554266E-3</v>
      </c>
      <c r="S94" s="63">
        <f t="shared" si="6"/>
        <v>-3.4486627083655558E-3</v>
      </c>
      <c r="T94" s="48">
        <f t="shared" si="7"/>
        <v>-6.8661623196136553E-3</v>
      </c>
      <c r="U94" s="51">
        <f t="shared" si="8"/>
        <v>1.189327447607125E-5</v>
      </c>
      <c r="V94" s="51">
        <f t="shared" si="9"/>
        <v>2.3679077941236356E-5</v>
      </c>
      <c r="AG94" s="23"/>
      <c r="AJ94" s="108">
        <v>43685</v>
      </c>
      <c r="AK94" s="109">
        <v>1.8263082071569903E-2</v>
      </c>
      <c r="AL94" s="109">
        <v>-3.4707832573560582E-3</v>
      </c>
    </row>
    <row r="95" spans="1:38" x14ac:dyDescent="0.45">
      <c r="A95" s="43">
        <v>43693</v>
      </c>
      <c r="B95" s="45">
        <v>15547.4</v>
      </c>
      <c r="C95" s="38">
        <v>15365.35</v>
      </c>
      <c r="D95" s="48">
        <f t="shared" si="10"/>
        <v>-6.5238826477006517E-3</v>
      </c>
      <c r="J95" s="37">
        <v>43693</v>
      </c>
      <c r="K95" s="57">
        <v>960.2</v>
      </c>
      <c r="L95" s="23">
        <v>977.25</v>
      </c>
      <c r="M95" s="51">
        <f t="shared" si="11"/>
        <v>1.0495295212490818E-2</v>
      </c>
      <c r="S95" s="63">
        <f t="shared" si="6"/>
        <v>5.7884535173024741E-3</v>
      </c>
      <c r="T95" s="48">
        <f t="shared" si="7"/>
        <v>-1.2060002230649047E-2</v>
      </c>
      <c r="U95" s="51">
        <f t="shared" si="8"/>
        <v>3.3506194121971387E-5</v>
      </c>
      <c r="V95" s="51">
        <f t="shared" si="9"/>
        <v>-6.9808762330676158E-5</v>
      </c>
      <c r="AG95" s="23"/>
      <c r="AJ95" s="108">
        <v>43686</v>
      </c>
      <c r="AK95" s="109">
        <v>-2.9367372596964536E-3</v>
      </c>
      <c r="AL95" s="109">
        <v>-1.7154441960804956E-3</v>
      </c>
    </row>
    <row r="96" spans="1:38" x14ac:dyDescent="0.45">
      <c r="A96" s="43">
        <v>43696</v>
      </c>
      <c r="B96" s="45">
        <v>15420.05</v>
      </c>
      <c r="C96" s="38">
        <v>15415.15</v>
      </c>
      <c r="D96" s="48">
        <f t="shared" si="10"/>
        <v>3.2410586156514931E-3</v>
      </c>
      <c r="J96" s="37">
        <v>43696</v>
      </c>
      <c r="K96" s="57">
        <v>977</v>
      </c>
      <c r="L96" s="23">
        <v>968.6</v>
      </c>
      <c r="M96" s="51">
        <f t="shared" si="11"/>
        <v>-8.8513686364798394E-3</v>
      </c>
      <c r="S96" s="63">
        <f t="shared" si="6"/>
        <v>-3.9764877460496707E-3</v>
      </c>
      <c r="T96" s="48">
        <f t="shared" si="7"/>
        <v>7.2866616183216108E-3</v>
      </c>
      <c r="U96" s="51">
        <f t="shared" si="8"/>
        <v>1.5812454794483192E-5</v>
      </c>
      <c r="V96" s="51">
        <f t="shared" si="9"/>
        <v>-2.8975320634866347E-5</v>
      </c>
      <c r="AG96" s="23"/>
      <c r="AJ96" s="108">
        <v>43690</v>
      </c>
      <c r="AK96" s="109">
        <v>-2.5089515117230898E-2</v>
      </c>
      <c r="AL96" s="109">
        <v>1.8746094563633076E-3</v>
      </c>
    </row>
    <row r="97" spans="1:38" x14ac:dyDescent="0.45">
      <c r="A97" s="43">
        <v>43697</v>
      </c>
      <c r="B97" s="45">
        <v>15503.8</v>
      </c>
      <c r="C97" s="38">
        <v>15597.75</v>
      </c>
      <c r="D97" s="48">
        <f t="shared" si="10"/>
        <v>1.1845489664388698E-2</v>
      </c>
      <c r="J97" s="37">
        <v>43697</v>
      </c>
      <c r="K97" s="57">
        <v>970</v>
      </c>
      <c r="L97" s="23">
        <v>975.15</v>
      </c>
      <c r="M97" s="51">
        <f t="shared" si="11"/>
        <v>6.762337394177198E-3</v>
      </c>
      <c r="S97" s="63">
        <f t="shared" si="6"/>
        <v>-1.2580918794786875E-2</v>
      </c>
      <c r="T97" s="48">
        <f t="shared" si="7"/>
        <v>-8.3270444123354267E-3</v>
      </c>
      <c r="U97" s="51">
        <f t="shared" si="8"/>
        <v>1.5827951772102165E-4</v>
      </c>
      <c r="V97" s="51">
        <f t="shared" si="9"/>
        <v>1.047618695521758E-4</v>
      </c>
      <c r="AG97" s="23"/>
      <c r="AJ97" s="108">
        <v>43691</v>
      </c>
      <c r="AK97" s="109">
        <v>2.7132335779673777E-3</v>
      </c>
      <c r="AL97" s="109">
        <v>5.3014553014554266E-3</v>
      </c>
    </row>
    <row r="98" spans="1:38" x14ac:dyDescent="0.45">
      <c r="A98" s="43">
        <v>43698</v>
      </c>
      <c r="B98" s="45">
        <v>15598.5</v>
      </c>
      <c r="C98" s="38">
        <v>15578.15</v>
      </c>
      <c r="D98" s="48">
        <f t="shared" si="10"/>
        <v>-1.2565914955683377E-3</v>
      </c>
      <c r="J98" s="37">
        <v>43698</v>
      </c>
      <c r="K98" s="57">
        <v>977.05</v>
      </c>
      <c r="L98" s="23">
        <v>972.1</v>
      </c>
      <c r="M98" s="51">
        <f t="shared" si="11"/>
        <v>-3.1277239399066792E-3</v>
      </c>
      <c r="S98" s="63">
        <f t="shared" si="6"/>
        <v>5.2116236517015977E-4</v>
      </c>
      <c r="T98" s="48">
        <f t="shared" si="7"/>
        <v>1.5630169217484505E-3</v>
      </c>
      <c r="U98" s="51">
        <f t="shared" si="8"/>
        <v>2.7161021086975498E-7</v>
      </c>
      <c r="V98" s="51">
        <f t="shared" si="9"/>
        <v>8.1458559573940497E-7</v>
      </c>
      <c r="AG98" s="23"/>
      <c r="AJ98" s="108">
        <v>43693</v>
      </c>
      <c r="AK98" s="109">
        <v>-6.5238826477006517E-3</v>
      </c>
      <c r="AL98" s="109">
        <v>1.0495295212490818E-2</v>
      </c>
    </row>
    <row r="99" spans="1:38" x14ac:dyDescent="0.45">
      <c r="A99" s="43">
        <v>43699</v>
      </c>
      <c r="B99" s="45">
        <v>15581.5</v>
      </c>
      <c r="C99" s="38">
        <v>15632</v>
      </c>
      <c r="D99" s="48">
        <f t="shared" si="10"/>
        <v>3.4567647634669019E-3</v>
      </c>
      <c r="J99" s="37">
        <v>43699</v>
      </c>
      <c r="K99" s="57">
        <v>965.1</v>
      </c>
      <c r="L99" s="23">
        <v>964.85</v>
      </c>
      <c r="M99" s="51">
        <f t="shared" si="11"/>
        <v>-7.4580804443987736E-3</v>
      </c>
      <c r="S99" s="63">
        <f t="shared" si="6"/>
        <v>-4.1921938938650795E-3</v>
      </c>
      <c r="T99" s="48">
        <f t="shared" si="7"/>
        <v>5.893373426240545E-3</v>
      </c>
      <c r="U99" s="51">
        <f t="shared" si="8"/>
        <v>1.7574489643759659E-5</v>
      </c>
      <c r="V99" s="51">
        <f t="shared" si="9"/>
        <v>-2.4706164091752336E-5</v>
      </c>
      <c r="AG99" s="23"/>
      <c r="AJ99" s="108">
        <v>43696</v>
      </c>
      <c r="AK99" s="109">
        <v>3.2410586156514931E-3</v>
      </c>
      <c r="AL99" s="109">
        <v>-8.8513686364798394E-3</v>
      </c>
    </row>
    <row r="100" spans="1:38" x14ac:dyDescent="0.45">
      <c r="A100" s="43">
        <v>43700</v>
      </c>
      <c r="B100" s="45">
        <v>15647.65</v>
      </c>
      <c r="C100" s="38">
        <v>15816.6</v>
      </c>
      <c r="D100" s="48">
        <f t="shared" si="10"/>
        <v>1.1809109518935434E-2</v>
      </c>
      <c r="J100" s="37">
        <v>43700</v>
      </c>
      <c r="K100" s="57">
        <v>960.55</v>
      </c>
      <c r="L100" s="23">
        <v>982.75</v>
      </c>
      <c r="M100" s="51">
        <f t="shared" si="11"/>
        <v>1.85521065450589E-2</v>
      </c>
      <c r="S100" s="63">
        <f t="shared" si="6"/>
        <v>-1.2544538649333612E-2</v>
      </c>
      <c r="T100" s="48">
        <f t="shared" si="7"/>
        <v>-2.011681356321713E-2</v>
      </c>
      <c r="U100" s="51">
        <f t="shared" si="8"/>
        <v>1.5736544992462476E-4</v>
      </c>
      <c r="V100" s="51">
        <f t="shared" si="9"/>
        <v>2.5235614524521589E-4</v>
      </c>
      <c r="AG100" s="23"/>
      <c r="AJ100" s="108">
        <v>43697</v>
      </c>
      <c r="AK100" s="109">
        <v>1.1845489664388698E-2</v>
      </c>
      <c r="AL100" s="109">
        <v>6.762337394177198E-3</v>
      </c>
    </row>
    <row r="101" spans="1:38" x14ac:dyDescent="0.45">
      <c r="A101" s="43">
        <v>43703</v>
      </c>
      <c r="B101" s="45">
        <v>15825.25</v>
      </c>
      <c r="C101" s="38">
        <v>15890.2</v>
      </c>
      <c r="D101" s="48">
        <f t="shared" si="10"/>
        <v>4.6533388971081724E-3</v>
      </c>
      <c r="J101" s="37">
        <v>43703</v>
      </c>
      <c r="K101" s="57">
        <v>984.5</v>
      </c>
      <c r="L101" s="23">
        <v>985.25</v>
      </c>
      <c r="M101" s="51">
        <f t="shared" si="11"/>
        <v>2.5438819638767818E-3</v>
      </c>
      <c r="S101" s="63">
        <f t="shared" si="6"/>
        <v>-5.38876802750635E-3</v>
      </c>
      <c r="T101" s="48">
        <f t="shared" si="7"/>
        <v>-4.1085889820350104E-3</v>
      </c>
      <c r="U101" s="51">
        <f t="shared" si="8"/>
        <v>2.9038820854274678E-5</v>
      </c>
      <c r="V101" s="51">
        <f t="shared" si="9"/>
        <v>2.2140232944555126E-5</v>
      </c>
      <c r="AG101" s="23"/>
      <c r="AJ101" s="108">
        <v>43698</v>
      </c>
      <c r="AK101" s="109">
        <v>-1.2565914955683377E-3</v>
      </c>
      <c r="AL101" s="109">
        <v>-3.1277239399066792E-3</v>
      </c>
    </row>
    <row r="102" spans="1:38" x14ac:dyDescent="0.45">
      <c r="A102" s="43">
        <v>43704</v>
      </c>
      <c r="B102" s="45">
        <v>15817.3</v>
      </c>
      <c r="C102" s="38">
        <v>15675.3</v>
      </c>
      <c r="D102" s="48">
        <f t="shared" si="10"/>
        <v>-1.3524058853884857E-2</v>
      </c>
      <c r="J102" s="37">
        <v>43704</v>
      </c>
      <c r="K102" s="57">
        <v>981.15</v>
      </c>
      <c r="L102" s="23">
        <v>966.75</v>
      </c>
      <c r="M102" s="51">
        <f t="shared" si="11"/>
        <v>-1.8776960162395384E-2</v>
      </c>
      <c r="S102" s="63">
        <f t="shared" si="6"/>
        <v>1.278862972348668E-2</v>
      </c>
      <c r="T102" s="48">
        <f t="shared" si="7"/>
        <v>1.7212253144237154E-2</v>
      </c>
      <c r="U102" s="51">
        <f t="shared" si="8"/>
        <v>1.6354905020444699E-4</v>
      </c>
      <c r="V102" s="51">
        <f t="shared" si="9"/>
        <v>2.2012113216856831E-4</v>
      </c>
      <c r="AG102" s="23"/>
      <c r="AJ102" s="108">
        <v>43699</v>
      </c>
      <c r="AK102" s="109">
        <v>3.4567647634669019E-3</v>
      </c>
      <c r="AL102" s="109">
        <v>-7.4580804443987736E-3</v>
      </c>
    </row>
    <row r="103" spans="1:38" x14ac:dyDescent="0.45">
      <c r="A103" s="43">
        <v>43705</v>
      </c>
      <c r="B103" s="45">
        <v>15704.1</v>
      </c>
      <c r="C103" s="38">
        <v>15879.9</v>
      </c>
      <c r="D103" s="48">
        <f t="shared" si="10"/>
        <v>1.3052381772597599E-2</v>
      </c>
      <c r="J103" s="37">
        <v>43705</v>
      </c>
      <c r="K103" s="57">
        <v>967.05</v>
      </c>
      <c r="L103" s="23">
        <v>977.75</v>
      </c>
      <c r="M103" s="51">
        <f t="shared" si="11"/>
        <v>1.1378329454357461E-2</v>
      </c>
      <c r="S103" s="63">
        <f t="shared" si="6"/>
        <v>-1.3787810902995776E-2</v>
      </c>
      <c r="T103" s="48">
        <f t="shared" si="7"/>
        <v>-1.294303647251569E-2</v>
      </c>
      <c r="U103" s="51">
        <f t="shared" si="8"/>
        <v>1.901037294967692E-4</v>
      </c>
      <c r="V103" s="51">
        <f t="shared" si="9"/>
        <v>1.7845613939362383E-4</v>
      </c>
      <c r="AG103" s="23"/>
      <c r="AJ103" s="108">
        <v>43700</v>
      </c>
      <c r="AK103" s="109">
        <v>1.1809109518935434E-2</v>
      </c>
      <c r="AL103" s="109">
        <v>1.85521065450589E-2</v>
      </c>
    </row>
    <row r="104" spans="1:38" x14ac:dyDescent="0.45">
      <c r="A104" s="43">
        <v>43706</v>
      </c>
      <c r="B104" s="45">
        <v>15774.65</v>
      </c>
      <c r="C104" s="38">
        <v>15884.55</v>
      </c>
      <c r="D104" s="48">
        <f t="shared" si="10"/>
        <v>2.9282300266375572E-4</v>
      </c>
      <c r="J104" s="37">
        <v>43706</v>
      </c>
      <c r="K104" s="57">
        <v>978</v>
      </c>
      <c r="L104" s="23">
        <v>968</v>
      </c>
      <c r="M104" s="51">
        <f t="shared" si="11"/>
        <v>-9.9718742009715644E-3</v>
      </c>
      <c r="S104" s="63">
        <f t="shared" si="6"/>
        <v>-1.0282521330619338E-3</v>
      </c>
      <c r="T104" s="48">
        <f t="shared" si="7"/>
        <v>8.4071671828133358E-3</v>
      </c>
      <c r="U104" s="51">
        <f t="shared" si="8"/>
        <v>1.0573024491464168E-6</v>
      </c>
      <c r="V104" s="51">
        <f t="shared" si="9"/>
        <v>-8.6446875887361012E-6</v>
      </c>
      <c r="AG104" s="23"/>
      <c r="AJ104" s="108">
        <v>43703</v>
      </c>
      <c r="AK104" s="109">
        <v>4.6533388971081724E-3</v>
      </c>
      <c r="AL104" s="109">
        <v>2.5438819638767818E-3</v>
      </c>
    </row>
    <row r="105" spans="1:38" x14ac:dyDescent="0.45">
      <c r="A105" s="43">
        <v>43707</v>
      </c>
      <c r="B105" s="45">
        <v>15893.9</v>
      </c>
      <c r="C105" s="38">
        <v>16010.4</v>
      </c>
      <c r="D105" s="48">
        <f t="shared" si="10"/>
        <v>7.92279290253739E-3</v>
      </c>
      <c r="J105" s="37">
        <v>43707</v>
      </c>
      <c r="K105" s="57">
        <v>967.9</v>
      </c>
      <c r="L105" s="23">
        <v>975.8</v>
      </c>
      <c r="M105" s="51">
        <f t="shared" si="11"/>
        <v>8.0578512396694002E-3</v>
      </c>
      <c r="S105" s="63">
        <f t="shared" si="6"/>
        <v>-8.6582220329355676E-3</v>
      </c>
      <c r="T105" s="48">
        <f t="shared" si="7"/>
        <v>-9.6225582578276288E-3</v>
      </c>
      <c r="U105" s="51">
        <f t="shared" si="8"/>
        <v>7.4964808771610917E-5</v>
      </c>
      <c r="V105" s="51">
        <f t="shared" si="9"/>
        <v>8.3314245921129268E-5</v>
      </c>
      <c r="AG105" s="23"/>
      <c r="AJ105" s="108">
        <v>43704</v>
      </c>
      <c r="AK105" s="109">
        <v>-1.3524058853884857E-2</v>
      </c>
      <c r="AL105" s="109">
        <v>-1.8776960162395384E-2</v>
      </c>
    </row>
    <row r="106" spans="1:38" x14ac:dyDescent="0.45">
      <c r="A106" s="43">
        <v>43711</v>
      </c>
      <c r="B106" s="45">
        <v>16027.1</v>
      </c>
      <c r="C106" s="38">
        <v>15984.9</v>
      </c>
      <c r="D106" s="48">
        <f t="shared" si="10"/>
        <v>-1.5927147354219962E-3</v>
      </c>
      <c r="J106" s="37">
        <v>43711</v>
      </c>
      <c r="K106" s="57">
        <v>982.75</v>
      </c>
      <c r="L106" s="23">
        <v>978.25</v>
      </c>
      <c r="M106" s="51">
        <f t="shared" si="11"/>
        <v>2.5107604017216012E-3</v>
      </c>
      <c r="S106" s="63">
        <f t="shared" si="6"/>
        <v>8.5728560502381821E-4</v>
      </c>
      <c r="T106" s="48">
        <f t="shared" si="7"/>
        <v>-4.0754674198798298E-3</v>
      </c>
      <c r="U106" s="51">
        <f t="shared" si="8"/>
        <v>7.3493860858105404E-7</v>
      </c>
      <c r="V106" s="51">
        <f t="shared" si="9"/>
        <v>-3.4938395528065395E-6</v>
      </c>
      <c r="AG106" s="23"/>
      <c r="AJ106" s="108">
        <v>43705</v>
      </c>
      <c r="AK106" s="109">
        <v>1.3052381772597599E-2</v>
      </c>
      <c r="AL106" s="109">
        <v>1.1378329454357461E-2</v>
      </c>
    </row>
    <row r="107" spans="1:38" x14ac:dyDescent="0.45">
      <c r="A107" s="43">
        <v>43712</v>
      </c>
      <c r="B107" s="45">
        <v>15985.75</v>
      </c>
      <c r="C107" s="38">
        <v>16032.5</v>
      </c>
      <c r="D107" s="48">
        <f t="shared" si="10"/>
        <v>2.9778103084785457E-3</v>
      </c>
      <c r="J107" s="37">
        <v>43712</v>
      </c>
      <c r="K107" s="57">
        <v>974</v>
      </c>
      <c r="L107" s="23">
        <v>972.8</v>
      </c>
      <c r="M107" s="51">
        <f t="shared" si="11"/>
        <v>-5.5711730130335591E-3</v>
      </c>
      <c r="S107" s="63">
        <f t="shared" si="6"/>
        <v>-3.7132394388767237E-3</v>
      </c>
      <c r="T107" s="48">
        <f t="shared" si="7"/>
        <v>4.0064659948753304E-3</v>
      </c>
      <c r="U107" s="51">
        <f t="shared" si="8"/>
        <v>1.3788147130429526E-5</v>
      </c>
      <c r="V107" s="51">
        <f t="shared" si="9"/>
        <v>-1.4876967542689547E-5</v>
      </c>
      <c r="AG107" s="23"/>
      <c r="AJ107" s="108">
        <v>43706</v>
      </c>
      <c r="AK107" s="109">
        <v>2.9282300266375572E-4</v>
      </c>
      <c r="AL107" s="109">
        <v>-9.9718742009715644E-3</v>
      </c>
    </row>
    <row r="108" spans="1:38" x14ac:dyDescent="0.45">
      <c r="A108" s="43">
        <v>43713</v>
      </c>
      <c r="B108" s="45">
        <v>16109.2</v>
      </c>
      <c r="C108" s="38">
        <v>16030.95</v>
      </c>
      <c r="D108" s="48">
        <f t="shared" si="10"/>
        <v>-9.6678621549939336E-5</v>
      </c>
      <c r="J108" s="37">
        <v>43713</v>
      </c>
      <c r="K108" s="57">
        <v>968.45</v>
      </c>
      <c r="L108" s="23">
        <v>968.15</v>
      </c>
      <c r="M108" s="51">
        <f t="shared" si="11"/>
        <v>-4.7800164473683626E-3</v>
      </c>
      <c r="S108" s="63">
        <f t="shared" si="6"/>
        <v>-6.3875050884823861E-4</v>
      </c>
      <c r="T108" s="48">
        <f t="shared" si="7"/>
        <v>3.215309429210134E-3</v>
      </c>
      <c r="U108" s="51">
        <f t="shared" si="8"/>
        <v>4.0800221255388377E-7</v>
      </c>
      <c r="V108" s="51">
        <f t="shared" si="9"/>
        <v>-2.0537805340125128E-6</v>
      </c>
      <c r="AG108" s="23"/>
      <c r="AJ108" s="108">
        <v>43707</v>
      </c>
      <c r="AK108" s="109">
        <v>7.92279290253739E-3</v>
      </c>
      <c r="AL108" s="109">
        <v>8.0578512396694002E-3</v>
      </c>
    </row>
    <row r="109" spans="1:38" x14ac:dyDescent="0.45">
      <c r="A109" s="43">
        <v>43714</v>
      </c>
      <c r="B109" s="45">
        <v>16139.9</v>
      </c>
      <c r="C109" s="38">
        <v>16034.55</v>
      </c>
      <c r="D109" s="48">
        <f t="shared" si="10"/>
        <v>2.2456560590589092E-4</v>
      </c>
      <c r="J109" s="37">
        <v>43714</v>
      </c>
      <c r="K109" s="57">
        <v>965</v>
      </c>
      <c r="L109" s="23">
        <v>970.8</v>
      </c>
      <c r="M109" s="51">
        <f t="shared" si="11"/>
        <v>2.7371791561223713E-3</v>
      </c>
      <c r="S109" s="63">
        <f t="shared" si="6"/>
        <v>-9.5999473630406886E-4</v>
      </c>
      <c r="T109" s="48">
        <f t="shared" si="7"/>
        <v>-4.3018861742805999E-3</v>
      </c>
      <c r="U109" s="51">
        <f t="shared" si="8"/>
        <v>9.2158989373151869E-7</v>
      </c>
      <c r="V109" s="51">
        <f t="shared" si="9"/>
        <v>4.1297880834886244E-6</v>
      </c>
      <c r="AG109" s="23"/>
      <c r="AJ109" s="108">
        <v>43711</v>
      </c>
      <c r="AK109" s="109">
        <v>-1.5927147354219962E-3</v>
      </c>
      <c r="AL109" s="109">
        <v>2.5107604017216012E-3</v>
      </c>
    </row>
    <row r="110" spans="1:38" x14ac:dyDescent="0.45">
      <c r="A110" s="43">
        <v>43717</v>
      </c>
      <c r="B110" s="45">
        <v>16023.95</v>
      </c>
      <c r="C110" s="38">
        <v>15919.4</v>
      </c>
      <c r="D110" s="48">
        <f t="shared" si="10"/>
        <v>-7.1813677340493154E-3</v>
      </c>
      <c r="J110" s="37">
        <v>43717</v>
      </c>
      <c r="K110" s="57">
        <v>972.9</v>
      </c>
      <c r="L110" s="23">
        <v>997.9</v>
      </c>
      <c r="M110" s="51">
        <f t="shared" si="11"/>
        <v>2.7915121549237698E-2</v>
      </c>
      <c r="S110" s="63">
        <f t="shared" si="6"/>
        <v>6.4459386036511378E-3</v>
      </c>
      <c r="T110" s="48">
        <f t="shared" si="7"/>
        <v>-2.9479828567395928E-2</v>
      </c>
      <c r="U110" s="51">
        <f t="shared" si="8"/>
        <v>4.1550124482039978E-5</v>
      </c>
      <c r="V110" s="51">
        <f t="shared" si="9"/>
        <v>-1.9002516499159504E-4</v>
      </c>
      <c r="AG110" s="23"/>
      <c r="AJ110" s="108">
        <v>43712</v>
      </c>
      <c r="AK110" s="109">
        <v>2.9778103084785457E-3</v>
      </c>
      <c r="AL110" s="109">
        <v>-5.5711730130335591E-3</v>
      </c>
    </row>
    <row r="111" spans="1:38" x14ac:dyDescent="0.45">
      <c r="A111" s="43">
        <v>43719</v>
      </c>
      <c r="B111" s="45">
        <v>15901.15</v>
      </c>
      <c r="C111" s="38">
        <v>15701.8</v>
      </c>
      <c r="D111" s="48">
        <f t="shared" si="10"/>
        <v>-1.3668856866464796E-2</v>
      </c>
      <c r="J111" s="37">
        <v>43719</v>
      </c>
      <c r="K111" s="57">
        <v>994</v>
      </c>
      <c r="L111" s="23">
        <v>990.2</v>
      </c>
      <c r="M111" s="51">
        <f t="shared" si="11"/>
        <v>-7.7162040284597389E-3</v>
      </c>
      <c r="S111" s="63">
        <f t="shared" si="6"/>
        <v>1.2933427736066618E-2</v>
      </c>
      <c r="T111" s="48">
        <f t="shared" si="7"/>
        <v>6.1514970103015102E-3</v>
      </c>
      <c r="U111" s="51">
        <f t="shared" si="8"/>
        <v>1.672735530040573E-4</v>
      </c>
      <c r="V111" s="51">
        <f t="shared" si="9"/>
        <v>7.9559942051364436E-5</v>
      </c>
      <c r="AG111" s="23"/>
      <c r="AJ111" s="108">
        <v>43713</v>
      </c>
      <c r="AK111" s="109">
        <v>-9.6678621549939336E-5</v>
      </c>
      <c r="AL111" s="109">
        <v>-4.7800164473683626E-3</v>
      </c>
    </row>
    <row r="112" spans="1:38" x14ac:dyDescent="0.45">
      <c r="A112" s="43">
        <v>43720</v>
      </c>
      <c r="B112" s="45">
        <v>15674.3</v>
      </c>
      <c r="C112" s="38">
        <v>15583.25</v>
      </c>
      <c r="D112" s="48">
        <f t="shared" si="10"/>
        <v>-7.5500897986218174E-3</v>
      </c>
      <c r="J112" s="37">
        <v>43720</v>
      </c>
      <c r="K112" s="57">
        <v>992</v>
      </c>
      <c r="L112" s="23">
        <v>986.95</v>
      </c>
      <c r="M112" s="51">
        <f t="shared" si="11"/>
        <v>-3.2821652191475925E-3</v>
      </c>
      <c r="S112" s="63">
        <f t="shared" si="6"/>
        <v>6.8146606682236398E-3</v>
      </c>
      <c r="T112" s="48">
        <f t="shared" si="7"/>
        <v>1.7174582009893639E-3</v>
      </c>
      <c r="U112" s="51">
        <f t="shared" si="8"/>
        <v>4.6439600023034263E-5</v>
      </c>
      <c r="V112" s="51">
        <f t="shared" si="9"/>
        <v>1.1703894851600349E-5</v>
      </c>
      <c r="AG112" s="23"/>
      <c r="AJ112" s="108">
        <v>43714</v>
      </c>
      <c r="AK112" s="109">
        <v>2.2456560590589092E-4</v>
      </c>
      <c r="AL112" s="109">
        <v>2.7371791561223713E-3</v>
      </c>
    </row>
    <row r="113" spans="1:38" x14ac:dyDescent="0.45">
      <c r="A113" s="43">
        <v>43721</v>
      </c>
      <c r="B113" s="45">
        <v>15608.1</v>
      </c>
      <c r="C113" s="38">
        <v>15722.9</v>
      </c>
      <c r="D113" s="48">
        <f t="shared" si="10"/>
        <v>8.9615452489051339E-3</v>
      </c>
      <c r="J113" s="37">
        <v>43721</v>
      </c>
      <c r="K113" s="57">
        <v>987.9</v>
      </c>
      <c r="L113" s="23">
        <v>990.1</v>
      </c>
      <c r="M113" s="51">
        <f t="shared" si="11"/>
        <v>3.1916510461522662E-3</v>
      </c>
      <c r="S113" s="63">
        <f t="shared" si="6"/>
        <v>-9.6969743793033115E-3</v>
      </c>
      <c r="T113" s="48">
        <f t="shared" si="7"/>
        <v>-4.7563580643104949E-3</v>
      </c>
      <c r="U113" s="51">
        <f t="shared" si="8"/>
        <v>9.4031312112864845E-5</v>
      </c>
      <c r="V113" s="51">
        <f t="shared" si="9"/>
        <v>4.6122282288411562E-5</v>
      </c>
      <c r="AG113" s="23"/>
      <c r="AJ113" s="108">
        <v>43717</v>
      </c>
      <c r="AK113" s="109">
        <v>-7.1813677340493154E-3</v>
      </c>
      <c r="AL113" s="109">
        <v>2.7915121549237698E-2</v>
      </c>
    </row>
    <row r="114" spans="1:38" x14ac:dyDescent="0.45">
      <c r="A114" s="43">
        <v>43724</v>
      </c>
      <c r="B114" s="45">
        <v>15774.45</v>
      </c>
      <c r="C114" s="38">
        <v>15743.15</v>
      </c>
      <c r="D114" s="48">
        <f t="shared" si="10"/>
        <v>1.2879303436388323E-3</v>
      </c>
      <c r="J114" s="37">
        <v>43724</v>
      </c>
      <c r="K114" s="57">
        <v>986.5</v>
      </c>
      <c r="L114" s="23">
        <v>990.4</v>
      </c>
      <c r="M114" s="51">
        <f t="shared" si="11"/>
        <v>3.0299969700031681E-4</v>
      </c>
      <c r="S114" s="63">
        <f t="shared" si="6"/>
        <v>-2.0233594740370103E-3</v>
      </c>
      <c r="T114" s="48">
        <f t="shared" si="7"/>
        <v>-1.8677067151585455E-3</v>
      </c>
      <c r="U114" s="51">
        <f t="shared" si="8"/>
        <v>4.0939835611753274E-6</v>
      </c>
      <c r="V114" s="51">
        <f t="shared" si="9"/>
        <v>3.7790420768385867E-6</v>
      </c>
      <c r="AG114" s="23"/>
      <c r="AJ114" s="108">
        <v>43719</v>
      </c>
      <c r="AK114" s="109">
        <v>-1.3668856866464796E-2</v>
      </c>
      <c r="AL114" s="109">
        <v>-7.7162040284597389E-3</v>
      </c>
    </row>
    <row r="115" spans="1:38" x14ac:dyDescent="0.45">
      <c r="A115" s="43">
        <v>43725</v>
      </c>
      <c r="B115" s="45">
        <v>15769.85</v>
      </c>
      <c r="C115" s="38">
        <v>15625.65</v>
      </c>
      <c r="D115" s="48">
        <f t="shared" si="10"/>
        <v>-7.4635635181015125E-3</v>
      </c>
      <c r="J115" s="37">
        <v>43725</v>
      </c>
      <c r="K115" s="57">
        <v>987.35</v>
      </c>
      <c r="L115" s="23">
        <v>980.9</v>
      </c>
      <c r="M115" s="51">
        <f t="shared" si="11"/>
        <v>-9.5920840064620538E-3</v>
      </c>
      <c r="S115" s="63">
        <f t="shared" si="6"/>
        <v>6.7281343877033349E-3</v>
      </c>
      <c r="T115" s="48">
        <f t="shared" si="7"/>
        <v>8.0273769883038252E-3</v>
      </c>
      <c r="U115" s="51">
        <f t="shared" si="8"/>
        <v>4.526779233899613E-5</v>
      </c>
      <c r="V115" s="51">
        <f t="shared" si="9"/>
        <v>5.40092711580654E-5</v>
      </c>
      <c r="AG115" s="23"/>
      <c r="AJ115" s="108">
        <v>43720</v>
      </c>
      <c r="AK115" s="109">
        <v>-7.5500897986218174E-3</v>
      </c>
      <c r="AL115" s="109">
        <v>-3.2821652191475925E-3</v>
      </c>
    </row>
    <row r="116" spans="1:38" x14ac:dyDescent="0.45">
      <c r="A116" s="43">
        <v>43726</v>
      </c>
      <c r="B116" s="45">
        <v>15649.05</v>
      </c>
      <c r="C116" s="38">
        <v>15702.3</v>
      </c>
      <c r="D116" s="48">
        <f t="shared" si="10"/>
        <v>4.9053959355289667E-3</v>
      </c>
      <c r="J116" s="37">
        <v>43726</v>
      </c>
      <c r="K116" s="57">
        <v>981.8</v>
      </c>
      <c r="L116" s="23">
        <v>983.85</v>
      </c>
      <c r="M116" s="51">
        <f t="shared" si="11"/>
        <v>3.0074421449688415E-3</v>
      </c>
      <c r="S116" s="63">
        <f t="shared" si="6"/>
        <v>-5.6408250659271443E-3</v>
      </c>
      <c r="T116" s="48">
        <f t="shared" si="7"/>
        <v>-4.5721491631270702E-3</v>
      </c>
      <c r="U116" s="51">
        <f t="shared" si="8"/>
        <v>3.1818907424391974E-5</v>
      </c>
      <c r="V116" s="51">
        <f t="shared" si="9"/>
        <v>2.5790693604524993E-5</v>
      </c>
      <c r="AG116" s="23"/>
      <c r="AJ116" s="108">
        <v>43721</v>
      </c>
      <c r="AK116" s="109">
        <v>8.9615452489051339E-3</v>
      </c>
      <c r="AL116" s="109">
        <v>3.1916510461522662E-3</v>
      </c>
    </row>
    <row r="117" spans="1:38" x14ac:dyDescent="0.45">
      <c r="A117" s="43">
        <v>43727</v>
      </c>
      <c r="B117" s="45">
        <v>15667</v>
      </c>
      <c r="C117" s="38">
        <v>15522.45</v>
      </c>
      <c r="D117" s="48">
        <f t="shared" si="10"/>
        <v>-1.1453736076880383E-2</v>
      </c>
      <c r="J117" s="37">
        <v>43727</v>
      </c>
      <c r="K117" s="57">
        <v>985</v>
      </c>
      <c r="L117" s="23">
        <v>967.55</v>
      </c>
      <c r="M117" s="51">
        <f t="shared" si="11"/>
        <v>-1.6567566194033767E-2</v>
      </c>
      <c r="S117" s="63">
        <f t="shared" si="6"/>
        <v>1.0718306946482205E-2</v>
      </c>
      <c r="T117" s="48">
        <f t="shared" si="7"/>
        <v>1.5002859175875538E-2</v>
      </c>
      <c r="U117" s="51">
        <f t="shared" si="8"/>
        <v>1.148821037990087E-4</v>
      </c>
      <c r="V117" s="51">
        <f t="shared" si="9"/>
        <v>1.6080524972188109E-4</v>
      </c>
      <c r="AG117" s="23"/>
      <c r="AJ117" s="108">
        <v>43724</v>
      </c>
      <c r="AK117" s="109">
        <v>1.2879303436388323E-3</v>
      </c>
      <c r="AL117" s="109">
        <v>3.0299969700031681E-4</v>
      </c>
    </row>
    <row r="118" spans="1:38" x14ac:dyDescent="0.45">
      <c r="A118" s="43">
        <v>43728</v>
      </c>
      <c r="B118" s="45">
        <v>15541.55</v>
      </c>
      <c r="C118" s="38">
        <v>15491.1</v>
      </c>
      <c r="D118" s="48">
        <f t="shared" si="10"/>
        <v>-2.0196554023366176E-3</v>
      </c>
      <c r="J118" s="37">
        <v>43728</v>
      </c>
      <c r="K118" s="57">
        <v>970.85</v>
      </c>
      <c r="L118" s="23">
        <v>972.55</v>
      </c>
      <c r="M118" s="51">
        <f t="shared" si="11"/>
        <v>5.1676915921656796E-3</v>
      </c>
      <c r="S118" s="63">
        <f t="shared" si="6"/>
        <v>1.2842262719384395E-3</v>
      </c>
      <c r="T118" s="48">
        <f t="shared" si="7"/>
        <v>-6.7323986103239083E-3</v>
      </c>
      <c r="U118" s="51">
        <f t="shared" si="8"/>
        <v>1.6492371175369027E-6</v>
      </c>
      <c r="V118" s="51">
        <f t="shared" si="9"/>
        <v>-8.6459231685398029E-6</v>
      </c>
      <c r="AG118" s="23"/>
      <c r="AJ118" s="108">
        <v>43725</v>
      </c>
      <c r="AK118" s="109">
        <v>-7.4635635181015125E-3</v>
      </c>
      <c r="AL118" s="109">
        <v>-9.5920840064620538E-3</v>
      </c>
    </row>
    <row r="119" spans="1:38" x14ac:dyDescent="0.45">
      <c r="A119" s="43">
        <v>43731</v>
      </c>
      <c r="B119" s="45">
        <v>15611.8</v>
      </c>
      <c r="C119" s="38">
        <v>15040.65</v>
      </c>
      <c r="D119" s="48">
        <f t="shared" si="10"/>
        <v>-2.9077986714952542E-2</v>
      </c>
      <c r="J119" s="37">
        <v>43731</v>
      </c>
      <c r="K119" s="57">
        <v>974.9</v>
      </c>
      <c r="L119" s="23">
        <v>958</v>
      </c>
      <c r="M119" s="51">
        <f t="shared" si="11"/>
        <v>-1.4960670402550003E-2</v>
      </c>
      <c r="S119" s="63">
        <f t="shared" si="6"/>
        <v>2.8342557584554364E-2</v>
      </c>
      <c r="T119" s="48">
        <f t="shared" si="7"/>
        <v>1.3395963384391774E-2</v>
      </c>
      <c r="U119" s="51">
        <f t="shared" si="8"/>
        <v>8.0330057043378014E-4</v>
      </c>
      <c r="V119" s="51">
        <f t="shared" si="9"/>
        <v>3.7967586362270563E-4</v>
      </c>
      <c r="AG119" s="23"/>
      <c r="AJ119" s="108">
        <v>43726</v>
      </c>
      <c r="AK119" s="109">
        <v>4.9053959355289667E-3</v>
      </c>
      <c r="AL119" s="109">
        <v>3.0074421449688415E-3</v>
      </c>
    </row>
    <row r="120" spans="1:38" x14ac:dyDescent="0.45">
      <c r="A120" s="43">
        <v>43732</v>
      </c>
      <c r="B120" s="45">
        <v>15055.05</v>
      </c>
      <c r="C120" s="38">
        <v>15338.65</v>
      </c>
      <c r="D120" s="48">
        <f t="shared" si="10"/>
        <v>1.9812973508458676E-2</v>
      </c>
      <c r="J120" s="37">
        <v>43732</v>
      </c>
      <c r="K120" s="57">
        <v>964.55</v>
      </c>
      <c r="L120" s="23">
        <v>966.1</v>
      </c>
      <c r="M120" s="51">
        <f t="shared" si="11"/>
        <v>8.4551148225469053E-3</v>
      </c>
      <c r="S120" s="63">
        <f t="shared" si="6"/>
        <v>-2.0548402638856853E-2</v>
      </c>
      <c r="T120" s="48">
        <f t="shared" si="7"/>
        <v>-1.0019821840705134E-2</v>
      </c>
      <c r="U120" s="51">
        <f t="shared" si="8"/>
        <v>4.2223685100857929E-4</v>
      </c>
      <c r="V120" s="51">
        <f t="shared" si="9"/>
        <v>2.0589133355242091E-4</v>
      </c>
      <c r="AG120" s="23"/>
      <c r="AJ120" s="108">
        <v>43727</v>
      </c>
      <c r="AK120" s="109">
        <v>-1.1453736076880383E-2</v>
      </c>
      <c r="AL120" s="109">
        <v>-1.6567566194033767E-2</v>
      </c>
    </row>
    <row r="121" spans="1:38" x14ac:dyDescent="0.45">
      <c r="A121" s="43">
        <v>43733</v>
      </c>
      <c r="B121" s="45">
        <v>15351.85</v>
      </c>
      <c r="C121" s="38">
        <v>15379.9</v>
      </c>
      <c r="D121" s="48">
        <f t="shared" si="10"/>
        <v>2.6892849109927397E-3</v>
      </c>
      <c r="J121" s="37">
        <v>43733</v>
      </c>
      <c r="K121" s="57">
        <v>972</v>
      </c>
      <c r="L121" s="23">
        <v>959.2</v>
      </c>
      <c r="M121" s="51">
        <f t="shared" si="11"/>
        <v>-7.1421177931890734E-3</v>
      </c>
      <c r="S121" s="63">
        <f t="shared" si="6"/>
        <v>-3.4247140413909177E-3</v>
      </c>
      <c r="T121" s="48">
        <f t="shared" si="7"/>
        <v>5.5774107750308447E-3</v>
      </c>
      <c r="U121" s="51">
        <f t="shared" si="8"/>
        <v>1.1728666265300113E-5</v>
      </c>
      <c r="V121" s="51">
        <f t="shared" si="9"/>
        <v>-1.9101036995853133E-5</v>
      </c>
      <c r="AG121" s="23"/>
      <c r="AJ121" s="108">
        <v>43728</v>
      </c>
      <c r="AK121" s="109">
        <v>-2.0196554023366176E-3</v>
      </c>
      <c r="AL121" s="109">
        <v>5.1676915921656796E-3</v>
      </c>
    </row>
    <row r="122" spans="1:38" x14ac:dyDescent="0.45">
      <c r="A122" s="43">
        <v>43734</v>
      </c>
      <c r="B122" s="45">
        <v>15374.5</v>
      </c>
      <c r="C122" s="38">
        <v>15312.9</v>
      </c>
      <c r="D122" s="48">
        <f t="shared" si="10"/>
        <v>-4.3563352167439451E-3</v>
      </c>
      <c r="J122" s="37">
        <v>43734</v>
      </c>
      <c r="K122" s="57">
        <v>957.05</v>
      </c>
      <c r="L122" s="23">
        <v>946.55</v>
      </c>
      <c r="M122" s="51">
        <f t="shared" si="11"/>
        <v>-1.3188073394495459E-2</v>
      </c>
      <c r="S122" s="63">
        <f t="shared" si="6"/>
        <v>3.620906086345767E-3</v>
      </c>
      <c r="T122" s="48">
        <f t="shared" si="7"/>
        <v>1.162336637633723E-2</v>
      </c>
      <c r="U122" s="51">
        <f t="shared" si="8"/>
        <v>1.3110960886135819E-5</v>
      </c>
      <c r="V122" s="51">
        <f t="shared" si="9"/>
        <v>4.2087118055906222E-5</v>
      </c>
      <c r="AG122" s="23"/>
      <c r="AJ122" s="108">
        <v>43731</v>
      </c>
      <c r="AK122" s="109">
        <v>-2.9077986714952542E-2</v>
      </c>
      <c r="AL122" s="109">
        <v>-1.4960670402550003E-2</v>
      </c>
    </row>
    <row r="123" spans="1:38" x14ac:dyDescent="0.45">
      <c r="A123" s="43">
        <v>43735</v>
      </c>
      <c r="B123" s="45">
        <v>15297.7</v>
      </c>
      <c r="C123" s="38">
        <v>15236.4</v>
      </c>
      <c r="D123" s="48">
        <f t="shared" si="10"/>
        <v>-4.9957878651333276E-3</v>
      </c>
      <c r="J123" s="37">
        <v>43735</v>
      </c>
      <c r="K123" s="57">
        <v>947</v>
      </c>
      <c r="L123" s="23">
        <v>938.4</v>
      </c>
      <c r="M123" s="51">
        <f t="shared" si="11"/>
        <v>-8.6102160477523615E-3</v>
      </c>
      <c r="S123" s="63">
        <f t="shared" si="6"/>
        <v>4.26035873473515E-3</v>
      </c>
      <c r="T123" s="48">
        <f t="shared" si="7"/>
        <v>7.0455090295941328E-3</v>
      </c>
      <c r="U123" s="51">
        <f t="shared" si="8"/>
        <v>1.8150656548634087E-5</v>
      </c>
      <c r="V123" s="51">
        <f t="shared" si="9"/>
        <v>3.0016395934886733E-5</v>
      </c>
      <c r="AG123" s="23"/>
      <c r="AJ123" s="108">
        <v>43732</v>
      </c>
      <c r="AK123" s="109">
        <v>1.9812973508458676E-2</v>
      </c>
      <c r="AL123" s="109">
        <v>8.4551148225469053E-3</v>
      </c>
    </row>
    <row r="124" spans="1:38" x14ac:dyDescent="0.45">
      <c r="A124" s="43">
        <v>43738</v>
      </c>
      <c r="B124" s="45">
        <v>15277.15</v>
      </c>
      <c r="C124" s="38">
        <v>15540.15</v>
      </c>
      <c r="D124" s="48">
        <f t="shared" si="10"/>
        <v>1.9935811609041565E-2</v>
      </c>
      <c r="J124" s="37">
        <v>43738</v>
      </c>
      <c r="K124" s="57">
        <v>940.5</v>
      </c>
      <c r="L124" s="23">
        <v>957</v>
      </c>
      <c r="M124" s="51">
        <f t="shared" si="11"/>
        <v>1.9820971867007708E-2</v>
      </c>
      <c r="S124" s="63">
        <f t="shared" si="6"/>
        <v>-2.0671240739439743E-2</v>
      </c>
      <c r="T124" s="48">
        <f t="shared" si="7"/>
        <v>-2.1385678885165939E-2</v>
      </c>
      <c r="U124" s="51">
        <f t="shared" si="8"/>
        <v>4.2730019370787329E-4</v>
      </c>
      <c r="V124" s="51">
        <f t="shared" si="9"/>
        <v>4.4206851661161844E-4</v>
      </c>
      <c r="AG124" s="23"/>
      <c r="AJ124" s="108">
        <v>43733</v>
      </c>
      <c r="AK124" s="109">
        <v>2.6892849109927397E-3</v>
      </c>
      <c r="AL124" s="109">
        <v>-7.1421177931890734E-3</v>
      </c>
    </row>
    <row r="125" spans="1:38" x14ac:dyDescent="0.45">
      <c r="A125" s="43">
        <v>43739</v>
      </c>
      <c r="B125" s="45">
        <v>15559.65</v>
      </c>
      <c r="C125" s="38">
        <v>15300.25</v>
      </c>
      <c r="D125" s="48">
        <f t="shared" si="10"/>
        <v>-1.5437431427624548E-2</v>
      </c>
      <c r="J125" s="37">
        <v>43739</v>
      </c>
      <c r="K125" s="57">
        <v>957.1</v>
      </c>
      <c r="L125" s="23">
        <v>937.45</v>
      </c>
      <c r="M125" s="51">
        <f t="shared" si="11"/>
        <v>-2.0428422152560022E-2</v>
      </c>
      <c r="S125" s="63">
        <f t="shared" si="6"/>
        <v>1.4702002297226371E-2</v>
      </c>
      <c r="T125" s="48">
        <f t="shared" si="7"/>
        <v>1.8863715134401791E-2</v>
      </c>
      <c r="U125" s="51">
        <f t="shared" si="8"/>
        <v>2.1614887154764947E-4</v>
      </c>
      <c r="V125" s="51">
        <f t="shared" si="9"/>
        <v>2.7733438324019897E-4</v>
      </c>
      <c r="AG125" s="23"/>
      <c r="AJ125" s="108">
        <v>43734</v>
      </c>
      <c r="AK125" s="109">
        <v>-4.3563352167439451E-3</v>
      </c>
      <c r="AL125" s="109">
        <v>-1.3188073394495459E-2</v>
      </c>
    </row>
    <row r="126" spans="1:38" x14ac:dyDescent="0.45">
      <c r="A126" s="43">
        <v>43741</v>
      </c>
      <c r="B126" s="45">
        <v>15318.8</v>
      </c>
      <c r="C126" s="38">
        <v>15277.95</v>
      </c>
      <c r="D126" s="48">
        <f t="shared" si="10"/>
        <v>-1.4574925246318982E-3</v>
      </c>
      <c r="J126" s="37">
        <v>43741</v>
      </c>
      <c r="K126" s="57">
        <v>940</v>
      </c>
      <c r="L126" s="23">
        <v>937.75</v>
      </c>
      <c r="M126" s="51">
        <f t="shared" si="11"/>
        <v>3.2001706757678328E-4</v>
      </c>
      <c r="S126" s="63">
        <f t="shared" si="6"/>
        <v>7.2206339423372021E-4</v>
      </c>
      <c r="T126" s="48">
        <f t="shared" si="7"/>
        <v>-1.8847240857350119E-3</v>
      </c>
      <c r="U126" s="51">
        <f t="shared" si="8"/>
        <v>5.2137554529232082E-7</v>
      </c>
      <c r="V126" s="51">
        <f t="shared" si="9"/>
        <v>-1.3608902705398679E-6</v>
      </c>
      <c r="AG126" s="23"/>
      <c r="AJ126" s="108">
        <v>43735</v>
      </c>
      <c r="AK126" s="109">
        <v>-4.9957878651333276E-3</v>
      </c>
      <c r="AL126" s="109">
        <v>-8.6102160477523615E-3</v>
      </c>
    </row>
    <row r="127" spans="1:38" x14ac:dyDescent="0.45">
      <c r="A127" s="43">
        <v>43742</v>
      </c>
      <c r="B127" s="45">
        <v>15328.4</v>
      </c>
      <c r="C127" s="38">
        <v>15340.3</v>
      </c>
      <c r="D127" s="48">
        <f t="shared" si="10"/>
        <v>4.0810449045847186E-3</v>
      </c>
      <c r="J127" s="37">
        <v>43742</v>
      </c>
      <c r="K127" s="57">
        <v>940</v>
      </c>
      <c r="L127" s="23">
        <v>938.7</v>
      </c>
      <c r="M127" s="51">
        <f t="shared" si="11"/>
        <v>1.0130631831513082E-3</v>
      </c>
      <c r="S127" s="63">
        <f t="shared" si="6"/>
        <v>-4.8164740349828962E-3</v>
      </c>
      <c r="T127" s="48">
        <f t="shared" si="7"/>
        <v>-2.5777702013095368E-3</v>
      </c>
      <c r="U127" s="51">
        <f t="shared" si="8"/>
        <v>2.3198422129664422E-5</v>
      </c>
      <c r="V127" s="51">
        <f t="shared" si="9"/>
        <v>1.2415763242760018E-5</v>
      </c>
      <c r="AG127" s="23"/>
      <c r="AJ127" s="108">
        <v>43738</v>
      </c>
      <c r="AK127" s="109">
        <v>1.9935811609041565E-2</v>
      </c>
      <c r="AL127" s="109">
        <v>1.9820971867007708E-2</v>
      </c>
    </row>
    <row r="128" spans="1:38" x14ac:dyDescent="0.45">
      <c r="A128" s="43">
        <v>43745</v>
      </c>
      <c r="B128" s="45">
        <v>15368.15</v>
      </c>
      <c r="C128" s="38">
        <v>15246.75</v>
      </c>
      <c r="D128" s="48">
        <f t="shared" si="10"/>
        <v>-6.0983161998134916E-3</v>
      </c>
      <c r="J128" s="37">
        <v>43745</v>
      </c>
      <c r="K128" s="57">
        <v>946.7</v>
      </c>
      <c r="L128" s="23">
        <v>953.45</v>
      </c>
      <c r="M128" s="51">
        <f t="shared" si="11"/>
        <v>1.571322041120693E-2</v>
      </c>
      <c r="S128" s="63">
        <f t="shared" si="6"/>
        <v>5.362887069415314E-3</v>
      </c>
      <c r="T128" s="48">
        <f t="shared" si="7"/>
        <v>-1.727792742936516E-2</v>
      </c>
      <c r="U128" s="51">
        <f t="shared" si="8"/>
        <v>2.8760557719301974E-5</v>
      </c>
      <c r="V128" s="51">
        <f t="shared" si="9"/>
        <v>-9.265957359723859E-5</v>
      </c>
      <c r="AG128" s="23"/>
      <c r="AJ128" s="108">
        <v>43739</v>
      </c>
      <c r="AK128" s="109">
        <v>-1.5437431427624548E-2</v>
      </c>
      <c r="AL128" s="109">
        <v>-2.0428422152560022E-2</v>
      </c>
    </row>
    <row r="129" spans="1:38" x14ac:dyDescent="0.45">
      <c r="A129" s="43">
        <v>43747</v>
      </c>
      <c r="B129" s="45">
        <v>15305.1</v>
      </c>
      <c r="C129" s="38">
        <v>15128.75</v>
      </c>
      <c r="D129" s="48">
        <f t="shared" si="10"/>
        <v>-7.7393542886189381E-3</v>
      </c>
      <c r="J129" s="37">
        <v>43747</v>
      </c>
      <c r="K129" s="57">
        <v>951.6</v>
      </c>
      <c r="L129" s="23">
        <v>929.4</v>
      </c>
      <c r="M129" s="51">
        <f t="shared" si="11"/>
        <v>-2.5224185851381864E-2</v>
      </c>
      <c r="S129" s="63">
        <f t="shared" si="6"/>
        <v>7.0039251582207605E-3</v>
      </c>
      <c r="T129" s="48">
        <f t="shared" si="7"/>
        <v>2.3659478833223634E-2</v>
      </c>
      <c r="U129" s="51">
        <f t="shared" si="8"/>
        <v>4.9054967621957706E-5</v>
      </c>
      <c r="V129" s="51">
        <f t="shared" si="9"/>
        <v>1.6570921903040657E-4</v>
      </c>
      <c r="AG129" s="23"/>
      <c r="AJ129" s="108">
        <v>43741</v>
      </c>
      <c r="AK129" s="109">
        <v>-1.4574925246318982E-3</v>
      </c>
      <c r="AL129" s="109">
        <v>3.2001706757678328E-4</v>
      </c>
    </row>
    <row r="130" spans="1:38" x14ac:dyDescent="0.45">
      <c r="A130" s="43">
        <v>43748</v>
      </c>
      <c r="B130" s="45">
        <v>15124.85</v>
      </c>
      <c r="C130" s="38">
        <v>15093.8</v>
      </c>
      <c r="D130" s="48">
        <f t="shared" si="10"/>
        <v>-2.3101710319756164E-3</v>
      </c>
      <c r="J130" s="37">
        <v>43748</v>
      </c>
      <c r="K130" s="57">
        <v>929.9</v>
      </c>
      <c r="L130" s="23">
        <v>909.2</v>
      </c>
      <c r="M130" s="51">
        <f t="shared" si="11"/>
        <v>-2.1734452334839616E-2</v>
      </c>
      <c r="S130" s="63">
        <f t="shared" si="6"/>
        <v>1.5747419015774383E-3</v>
      </c>
      <c r="T130" s="48">
        <f t="shared" si="7"/>
        <v>2.0169745316681385E-2</v>
      </c>
      <c r="U130" s="51">
        <f t="shared" si="8"/>
        <v>2.4798120565837265E-6</v>
      </c>
      <c r="V130" s="51">
        <f t="shared" si="9"/>
        <v>3.1762143094323478E-5</v>
      </c>
      <c r="AG130" s="23"/>
      <c r="AJ130" s="108">
        <v>43742</v>
      </c>
      <c r="AK130" s="109">
        <v>4.0810449045847186E-3</v>
      </c>
      <c r="AL130" s="109">
        <v>1.0130631831513082E-3</v>
      </c>
    </row>
    <row r="131" spans="1:38" x14ac:dyDescent="0.45">
      <c r="A131" s="43">
        <v>43749</v>
      </c>
      <c r="B131" s="45">
        <v>14871.45</v>
      </c>
      <c r="C131" s="38">
        <v>15321.9</v>
      </c>
      <c r="D131" s="48">
        <f t="shared" si="10"/>
        <v>1.5112165259907995E-2</v>
      </c>
      <c r="J131" s="37">
        <v>43749</v>
      </c>
      <c r="K131" s="57">
        <v>914.45</v>
      </c>
      <c r="L131" s="23">
        <v>884.1</v>
      </c>
      <c r="M131" s="51">
        <f t="shared" si="11"/>
        <v>-2.7606687197536339E-2</v>
      </c>
      <c r="S131" s="63">
        <f t="shared" ref="S131:S194" si="12">$H$2-D131</f>
        <v>-1.5847594390306172E-2</v>
      </c>
      <c r="T131" s="48">
        <f t="shared" ref="T131:T139" si="13">$Q$2-M131</f>
        <v>2.6041980179378109E-2</v>
      </c>
      <c r="U131" s="51">
        <f t="shared" ref="U131:U194" si="14">($H$2-D131)^2</f>
        <v>2.5114624795966365E-4</v>
      </c>
      <c r="V131" s="51">
        <f t="shared" ref="V131:V194" si="15">S131*T131</f>
        <v>-4.1270273900317705E-4</v>
      </c>
      <c r="AG131" s="23"/>
      <c r="AJ131" s="108">
        <v>43745</v>
      </c>
      <c r="AK131" s="109">
        <v>-6.0983161998134916E-3</v>
      </c>
      <c r="AL131" s="109">
        <v>1.571322041120693E-2</v>
      </c>
    </row>
    <row r="132" spans="1:38" x14ac:dyDescent="0.45">
      <c r="A132" s="43">
        <v>43752</v>
      </c>
      <c r="B132" s="45">
        <v>15202.2</v>
      </c>
      <c r="C132" s="38">
        <v>15277.75</v>
      </c>
      <c r="D132" s="48">
        <f t="shared" si="10"/>
        <v>-2.8814964201567816E-3</v>
      </c>
      <c r="J132" s="37">
        <v>43752</v>
      </c>
      <c r="K132" s="57">
        <v>889.15</v>
      </c>
      <c r="L132" s="23">
        <v>904.65</v>
      </c>
      <c r="M132" s="51">
        <f t="shared" si="11"/>
        <v>2.3243976925687138E-2</v>
      </c>
      <c r="S132" s="63">
        <f t="shared" si="12"/>
        <v>2.1460672897586036E-3</v>
      </c>
      <c r="T132" s="48">
        <f t="shared" si="13"/>
        <v>-2.4808683943845368E-2</v>
      </c>
      <c r="U132" s="51">
        <f t="shared" si="14"/>
        <v>4.6056048121718381E-6</v>
      </c>
      <c r="V132" s="51">
        <f t="shared" si="15"/>
        <v>-5.3241105113846013E-5</v>
      </c>
      <c r="AG132" s="23"/>
      <c r="AJ132" s="108">
        <v>43747</v>
      </c>
      <c r="AK132" s="109">
        <v>-7.7393542886189381E-3</v>
      </c>
      <c r="AL132" s="109">
        <v>-2.5224185851381864E-2</v>
      </c>
    </row>
    <row r="133" spans="1:38" x14ac:dyDescent="0.45">
      <c r="A133" s="43">
        <v>43753</v>
      </c>
      <c r="B133" s="45">
        <v>15254.4</v>
      </c>
      <c r="C133" s="38">
        <v>15208.4</v>
      </c>
      <c r="D133" s="48">
        <f t="shared" ref="D133:D196" si="16">C133/C132-1</f>
        <v>-4.5392809805109291E-3</v>
      </c>
      <c r="J133" s="37">
        <v>43753</v>
      </c>
      <c r="K133" s="57">
        <v>901</v>
      </c>
      <c r="L133" s="23">
        <v>921.5</v>
      </c>
      <c r="M133" s="51">
        <f t="shared" ref="M133:M195" si="17">L133/L132-1</f>
        <v>1.8625987951141454E-2</v>
      </c>
      <c r="S133" s="63">
        <f t="shared" si="12"/>
        <v>3.803851850112751E-3</v>
      </c>
      <c r="T133" s="48">
        <f t="shared" si="13"/>
        <v>-2.0190694969299684E-2</v>
      </c>
      <c r="U133" s="51">
        <f t="shared" si="14"/>
        <v>1.4469288897606199E-5</v>
      </c>
      <c r="V133" s="51">
        <f t="shared" si="15"/>
        <v>-7.6802412414032816E-5</v>
      </c>
      <c r="AG133" s="23"/>
      <c r="AJ133" s="108">
        <v>43748</v>
      </c>
      <c r="AK133" s="109">
        <v>-2.3101710319756164E-3</v>
      </c>
      <c r="AL133" s="109">
        <v>-2.1734452334839616E-2</v>
      </c>
    </row>
    <row r="134" spans="1:38" x14ac:dyDescent="0.45">
      <c r="A134" s="43">
        <v>43754</v>
      </c>
      <c r="B134" s="45">
        <v>15223.5</v>
      </c>
      <c r="C134" s="38">
        <v>15344.95</v>
      </c>
      <c r="D134" s="48">
        <f t="shared" si="16"/>
        <v>8.978590778780271E-3</v>
      </c>
      <c r="J134" s="37">
        <v>43754</v>
      </c>
      <c r="K134" s="57">
        <v>917</v>
      </c>
      <c r="L134" s="23">
        <v>921.75</v>
      </c>
      <c r="M134" s="51">
        <f t="shared" si="17"/>
        <v>2.7129679869775103E-4</v>
      </c>
      <c r="S134" s="63">
        <f t="shared" si="12"/>
        <v>-9.7140199091784486E-3</v>
      </c>
      <c r="T134" s="48">
        <f t="shared" si="13"/>
        <v>-1.8360038168559797E-3</v>
      </c>
      <c r="U134" s="51">
        <f t="shared" si="14"/>
        <v>9.4362182795915275E-5</v>
      </c>
      <c r="V134" s="51">
        <f t="shared" si="15"/>
        <v>1.7834977630266609E-5</v>
      </c>
      <c r="AG134" s="23"/>
      <c r="AJ134" s="108">
        <v>43749</v>
      </c>
      <c r="AK134" s="109">
        <v>1.5112165259907995E-2</v>
      </c>
      <c r="AL134" s="109">
        <v>-2.7606687197536339E-2</v>
      </c>
    </row>
    <row r="135" spans="1:38" x14ac:dyDescent="0.45">
      <c r="A135" s="43">
        <v>43755</v>
      </c>
      <c r="B135" s="45">
        <v>15257.95</v>
      </c>
      <c r="C135" s="38">
        <v>15281.9</v>
      </c>
      <c r="D135" s="48">
        <f t="shared" si="16"/>
        <v>-4.1088436260789951E-3</v>
      </c>
      <c r="J135" s="37">
        <v>43755</v>
      </c>
      <c r="K135" s="57">
        <v>924</v>
      </c>
      <c r="L135" s="23">
        <v>923.65</v>
      </c>
      <c r="M135" s="51">
        <f t="shared" si="17"/>
        <v>2.0612964469759465E-3</v>
      </c>
      <c r="S135" s="63">
        <f t="shared" si="12"/>
        <v>3.3734144956808171E-3</v>
      </c>
      <c r="T135" s="48">
        <f t="shared" si="13"/>
        <v>-3.6260034651341751E-3</v>
      </c>
      <c r="U135" s="51">
        <f t="shared" si="14"/>
        <v>1.1379925359669462E-5</v>
      </c>
      <c r="V135" s="51">
        <f t="shared" si="15"/>
        <v>-1.2232012650672499E-5</v>
      </c>
      <c r="AG135" s="23"/>
      <c r="AJ135" s="108">
        <v>43752</v>
      </c>
      <c r="AK135" s="109">
        <v>-2.8814964201567816E-3</v>
      </c>
      <c r="AL135" s="109">
        <v>2.3243976925687138E-2</v>
      </c>
    </row>
    <row r="136" spans="1:38" x14ac:dyDescent="0.45">
      <c r="A136" s="43">
        <v>43756</v>
      </c>
      <c r="B136" s="45">
        <v>15271.95</v>
      </c>
      <c r="C136" s="38">
        <v>15410.1</v>
      </c>
      <c r="D136" s="48">
        <f t="shared" si="16"/>
        <v>8.3890092200578081E-3</v>
      </c>
      <c r="J136" s="37">
        <v>43756</v>
      </c>
      <c r="K136" s="57">
        <v>924.95</v>
      </c>
      <c r="L136" s="23">
        <v>935.85</v>
      </c>
      <c r="M136" s="51">
        <f t="shared" si="17"/>
        <v>1.3208466410436825E-2</v>
      </c>
      <c r="S136" s="63">
        <f t="shared" si="12"/>
        <v>-9.1244383504559858E-3</v>
      </c>
      <c r="T136" s="48">
        <f t="shared" si="13"/>
        <v>-1.4773173428595054E-2</v>
      </c>
      <c r="U136" s="51">
        <f t="shared" si="14"/>
        <v>8.3255375211271953E-5</v>
      </c>
      <c r="V136" s="51">
        <f t="shared" si="15"/>
        <v>1.3479691018981007E-4</v>
      </c>
      <c r="AG136" s="23"/>
      <c r="AJ136" s="108">
        <v>43753</v>
      </c>
      <c r="AK136" s="109">
        <v>-4.5392809805109291E-3</v>
      </c>
      <c r="AL136" s="109">
        <v>1.8625987951141454E-2</v>
      </c>
    </row>
    <row r="137" spans="1:38" x14ac:dyDescent="0.45">
      <c r="A137" s="43">
        <v>43760</v>
      </c>
      <c r="B137" s="45">
        <v>15033.3</v>
      </c>
      <c r="C137" s="38">
        <v>14688.65</v>
      </c>
      <c r="D137" s="48">
        <f t="shared" si="16"/>
        <v>-4.6816698139531931E-2</v>
      </c>
      <c r="J137" s="37">
        <v>43760</v>
      </c>
      <c r="K137" s="57">
        <v>920</v>
      </c>
      <c r="L137" s="23">
        <v>915.15</v>
      </c>
      <c r="M137" s="51">
        <f t="shared" si="17"/>
        <v>-2.2118929315595448E-2</v>
      </c>
      <c r="S137" s="63">
        <f t="shared" si="12"/>
        <v>4.608126900913375E-2</v>
      </c>
      <c r="T137" s="48">
        <f t="shared" si="13"/>
        <v>2.0554222297437218E-2</v>
      </c>
      <c r="U137" s="51">
        <f t="shared" si="14"/>
        <v>2.1234833534921507E-3</v>
      </c>
      <c r="V137" s="51">
        <f t="shared" si="15"/>
        <v>9.4716464696173962E-4</v>
      </c>
      <c r="AG137" s="23"/>
      <c r="AJ137" s="108">
        <v>43754</v>
      </c>
      <c r="AK137" s="109">
        <v>8.978590778780271E-3</v>
      </c>
      <c r="AL137" s="109">
        <v>2.7129679869775103E-4</v>
      </c>
    </row>
    <row r="138" spans="1:38" x14ac:dyDescent="0.45">
      <c r="A138" s="43">
        <v>43761</v>
      </c>
      <c r="B138" s="45">
        <v>14640.85</v>
      </c>
      <c r="C138" s="38">
        <v>14833.35</v>
      </c>
      <c r="D138" s="48">
        <f t="shared" si="16"/>
        <v>9.8511435700354699E-3</v>
      </c>
      <c r="J138" s="37">
        <v>43761</v>
      </c>
      <c r="K138" s="57">
        <v>910.5</v>
      </c>
      <c r="L138" s="23">
        <v>927.3</v>
      </c>
      <c r="M138" s="51">
        <f t="shared" si="17"/>
        <v>1.3276512047205369E-2</v>
      </c>
      <c r="S138" s="63">
        <f t="shared" si="12"/>
        <v>-1.0586572700433648E-2</v>
      </c>
      <c r="T138" s="48">
        <f t="shared" si="13"/>
        <v>-1.4841219065363597E-2</v>
      </c>
      <c r="U138" s="51">
        <f t="shared" si="14"/>
        <v>1.1207552154156697E-4</v>
      </c>
      <c r="V138" s="51">
        <f t="shared" si="15"/>
        <v>1.5711764459853364E-4</v>
      </c>
      <c r="AG138" s="23"/>
      <c r="AJ138" s="108">
        <v>43755</v>
      </c>
      <c r="AK138" s="109">
        <v>-4.1088436260789951E-3</v>
      </c>
      <c r="AL138" s="109">
        <v>2.0612964469759465E-3</v>
      </c>
    </row>
    <row r="139" spans="1:38" x14ac:dyDescent="0.45">
      <c r="A139" s="43">
        <v>43762</v>
      </c>
      <c r="B139" s="45">
        <v>14956.65</v>
      </c>
      <c r="C139" s="38">
        <v>14781.5</v>
      </c>
      <c r="D139" s="48">
        <f t="shared" si="16"/>
        <v>-3.4955016904475444E-3</v>
      </c>
      <c r="J139" s="37">
        <v>43762</v>
      </c>
      <c r="K139" s="57">
        <v>921.55</v>
      </c>
      <c r="L139" s="23">
        <v>927.4</v>
      </c>
      <c r="M139" s="51">
        <f t="shared" si="17"/>
        <v>1.0783996549124097E-4</v>
      </c>
      <c r="S139" s="63">
        <f t="shared" si="12"/>
        <v>2.7600725600493664E-3</v>
      </c>
      <c r="T139" s="48">
        <f t="shared" si="13"/>
        <v>-1.6725469836494696E-3</v>
      </c>
      <c r="U139" s="51">
        <f t="shared" si="14"/>
        <v>7.6180005367374633E-6</v>
      </c>
      <c r="V139" s="51">
        <f t="shared" si="15"/>
        <v>-4.6163510349642373E-6</v>
      </c>
      <c r="AG139" s="23"/>
      <c r="AJ139" s="108">
        <v>43756</v>
      </c>
      <c r="AK139" s="109">
        <v>8.3890092200578081E-3</v>
      </c>
      <c r="AL139" s="109">
        <v>1.3208466410436825E-2</v>
      </c>
    </row>
    <row r="140" spans="1:38" x14ac:dyDescent="0.45">
      <c r="A140" s="43">
        <v>43763</v>
      </c>
      <c r="B140" s="45">
        <v>14883.4</v>
      </c>
      <c r="C140" s="38">
        <v>14898.85</v>
      </c>
      <c r="D140" s="48">
        <f t="shared" si="16"/>
        <v>7.9389777762743918E-3</v>
      </c>
      <c r="J140" s="37">
        <v>43763</v>
      </c>
      <c r="K140" s="57">
        <v>931.75</v>
      </c>
      <c r="L140" s="23">
        <v>944.75</v>
      </c>
      <c r="M140" s="51">
        <f t="shared" si="17"/>
        <v>1.8708216519301324E-2</v>
      </c>
      <c r="S140" s="63">
        <f t="shared" si="12"/>
        <v>-8.6744069066725694E-3</v>
      </c>
      <c r="T140" s="48">
        <f>$Q$2-M140</f>
        <v>-2.0272923537459554E-2</v>
      </c>
      <c r="U140" s="51">
        <f t="shared" si="14"/>
        <v>7.5245335182528775E-5</v>
      </c>
      <c r="V140" s="51">
        <f t="shared" si="15"/>
        <v>1.7585558795178406E-4</v>
      </c>
      <c r="AG140" s="23"/>
      <c r="AJ140" s="108">
        <v>43760</v>
      </c>
      <c r="AK140" s="109">
        <v>-4.6816698139531931E-2</v>
      </c>
      <c r="AL140" s="109">
        <v>-2.2118929315595448E-2</v>
      </c>
    </row>
    <row r="141" spans="1:38" x14ac:dyDescent="0.45">
      <c r="A141" s="43">
        <v>43767</v>
      </c>
      <c r="B141" s="45">
        <v>14980.15</v>
      </c>
      <c r="C141" s="38">
        <v>15181.4</v>
      </c>
      <c r="D141" s="48">
        <f t="shared" si="16"/>
        <v>1.8964550955274939E-2</v>
      </c>
      <c r="J141" s="37">
        <v>43767</v>
      </c>
      <c r="K141" s="57">
        <v>944</v>
      </c>
      <c r="L141" s="23">
        <v>948.8</v>
      </c>
      <c r="M141" s="51">
        <f>L141/L140-1</f>
        <v>4.2868483725853057E-3</v>
      </c>
      <c r="S141" s="63">
        <f t="shared" si="12"/>
        <v>-1.9699980085673117E-2</v>
      </c>
      <c r="T141" s="48">
        <f>$Q$2-M141</f>
        <v>-5.8515553907435344E-3</v>
      </c>
      <c r="U141" s="51">
        <f t="shared" si="14"/>
        <v>3.8808921537591739E-4</v>
      </c>
      <c r="V141" s="51">
        <f t="shared" si="15"/>
        <v>1.152755246678608E-4</v>
      </c>
      <c r="AG141" s="23"/>
      <c r="AJ141" s="108">
        <v>43761</v>
      </c>
      <c r="AK141" s="109">
        <v>9.8511435700354699E-3</v>
      </c>
      <c r="AL141" s="109">
        <v>1.3276512047205369E-2</v>
      </c>
    </row>
    <row r="142" spans="1:38" x14ac:dyDescent="0.45">
      <c r="A142" s="43">
        <v>43768</v>
      </c>
      <c r="B142" s="45">
        <v>15343.7</v>
      </c>
      <c r="C142" s="38">
        <v>15395.65</v>
      </c>
      <c r="D142" s="48">
        <f t="shared" si="16"/>
        <v>1.4112664181169077E-2</v>
      </c>
      <c r="J142" s="37">
        <v>43768</v>
      </c>
      <c r="K142" s="57">
        <v>948</v>
      </c>
      <c r="L142" s="23">
        <v>939.75</v>
      </c>
      <c r="M142" s="51">
        <f>L142/L141-1</f>
        <v>-9.5383642495783239E-3</v>
      </c>
      <c r="S142" s="63">
        <f t="shared" si="12"/>
        <v>-1.4848093311567254E-2</v>
      </c>
      <c r="T142" s="48">
        <f t="shared" ref="T142:T173" si="18">$Q$2-M141</f>
        <v>-5.8515553907435344E-3</v>
      </c>
      <c r="U142" s="51">
        <f t="shared" si="14"/>
        <v>2.2046587498900823E-4</v>
      </c>
      <c r="V142" s="51">
        <f t="shared" si="15"/>
        <v>8.6884440459564387E-5</v>
      </c>
      <c r="AG142" s="23"/>
      <c r="AJ142" s="108">
        <v>43762</v>
      </c>
      <c r="AK142" s="109">
        <v>-3.4955016904475444E-3</v>
      </c>
      <c r="AL142" s="109">
        <v>1.0783996549124097E-4</v>
      </c>
    </row>
    <row r="143" spans="1:38" x14ac:dyDescent="0.45">
      <c r="A143" s="43">
        <v>43769</v>
      </c>
      <c r="B143" s="45">
        <v>15436.3</v>
      </c>
      <c r="C143" s="38">
        <v>15559.4</v>
      </c>
      <c r="D143" s="48">
        <f t="shared" si="16"/>
        <v>1.0636121242039165E-2</v>
      </c>
      <c r="J143" s="37">
        <v>43769</v>
      </c>
      <c r="K143" s="57">
        <v>935.15</v>
      </c>
      <c r="L143" s="23">
        <v>950.25</v>
      </c>
      <c r="M143" s="51">
        <f t="shared" si="17"/>
        <v>1.1173184357541999E-2</v>
      </c>
      <c r="S143" s="63">
        <f t="shared" si="12"/>
        <v>-1.1371550372437342E-2</v>
      </c>
      <c r="T143" s="48">
        <f t="shared" si="18"/>
        <v>7.9736572314200952E-3</v>
      </c>
      <c r="U143" s="51">
        <f t="shared" si="14"/>
        <v>1.2931215787287986E-4</v>
      </c>
      <c r="V143" s="51">
        <f t="shared" si="15"/>
        <v>-9.0672844859642887E-5</v>
      </c>
      <c r="AG143" s="23"/>
      <c r="AJ143" s="108">
        <v>43763</v>
      </c>
      <c r="AK143" s="109">
        <v>7.9389777762743918E-3</v>
      </c>
      <c r="AL143" s="109">
        <v>1.8708216519301324E-2</v>
      </c>
    </row>
    <row r="144" spans="1:38" x14ac:dyDescent="0.45">
      <c r="A144" s="43">
        <v>43770</v>
      </c>
      <c r="B144" s="45">
        <v>15575.35</v>
      </c>
      <c r="C144" s="38">
        <v>15471.2</v>
      </c>
      <c r="D144" s="48">
        <f t="shared" si="16"/>
        <v>-5.6685990462356228E-3</v>
      </c>
      <c r="J144" s="37">
        <v>43770</v>
      </c>
      <c r="K144" s="57">
        <v>945.1</v>
      </c>
      <c r="L144" s="23">
        <v>951.85</v>
      </c>
      <c r="M144" s="51">
        <f t="shared" si="17"/>
        <v>1.6837674296237282E-3</v>
      </c>
      <c r="S144" s="63">
        <f t="shared" si="12"/>
        <v>4.9331699158374452E-3</v>
      </c>
      <c r="T144" s="48">
        <f t="shared" si="18"/>
        <v>-1.2737891375700227E-2</v>
      </c>
      <c r="U144" s="51">
        <f t="shared" si="14"/>
        <v>2.4336165418523628E-5</v>
      </c>
      <c r="V144" s="51">
        <f t="shared" si="15"/>
        <v>-6.2838182525809609E-5</v>
      </c>
      <c r="AG144" s="23"/>
      <c r="AJ144" s="108">
        <v>43767</v>
      </c>
      <c r="AK144" s="109">
        <v>1.8964550955274939E-2</v>
      </c>
      <c r="AL144" s="109">
        <v>4.2868483725853057E-3</v>
      </c>
    </row>
    <row r="145" spans="1:38" x14ac:dyDescent="0.45">
      <c r="A145" s="43">
        <v>43773</v>
      </c>
      <c r="B145" s="45">
        <v>15474</v>
      </c>
      <c r="C145" s="38">
        <v>15591.3</v>
      </c>
      <c r="D145" s="48">
        <f t="shared" si="16"/>
        <v>7.7628109002532142E-3</v>
      </c>
      <c r="J145" s="37">
        <v>43773</v>
      </c>
      <c r="K145" s="57">
        <v>951.2</v>
      </c>
      <c r="L145" s="23">
        <v>938.95</v>
      </c>
      <c r="M145" s="51">
        <f t="shared" si="17"/>
        <v>-1.3552555549718903E-2</v>
      </c>
      <c r="S145" s="63">
        <f t="shared" si="12"/>
        <v>-8.4982400306513918E-3</v>
      </c>
      <c r="T145" s="48">
        <f t="shared" si="18"/>
        <v>-3.2484744477819568E-3</v>
      </c>
      <c r="U145" s="51">
        <f t="shared" si="14"/>
        <v>7.2220083618565763E-5</v>
      </c>
      <c r="V145" s="51">
        <f t="shared" si="15"/>
        <v>2.7606315590688798E-5</v>
      </c>
      <c r="AG145" s="23"/>
      <c r="AJ145" s="108">
        <v>43768</v>
      </c>
      <c r="AK145" s="109">
        <v>1.4112664181169077E-2</v>
      </c>
      <c r="AL145" s="109">
        <v>-9.5383642495783239E-3</v>
      </c>
    </row>
    <row r="146" spans="1:38" x14ac:dyDescent="0.45">
      <c r="A146" s="43">
        <v>43774</v>
      </c>
      <c r="B146" s="45">
        <v>15613.1</v>
      </c>
      <c r="C146" s="38">
        <v>15533.45</v>
      </c>
      <c r="D146" s="48">
        <f t="shared" si="16"/>
        <v>-3.7104025963196063E-3</v>
      </c>
      <c r="J146" s="37">
        <v>43774</v>
      </c>
      <c r="K146" s="57">
        <v>937.05</v>
      </c>
      <c r="L146" s="23">
        <v>914.6</v>
      </c>
      <c r="M146" s="51">
        <f t="shared" si="17"/>
        <v>-2.5933223281324858E-2</v>
      </c>
      <c r="S146" s="63">
        <f t="shared" si="12"/>
        <v>2.9749734659214283E-3</v>
      </c>
      <c r="T146" s="48">
        <f t="shared" si="18"/>
        <v>1.1987848531560675E-2</v>
      </c>
      <c r="U146" s="51">
        <f t="shared" si="14"/>
        <v>8.8504671229365552E-6</v>
      </c>
      <c r="V146" s="51">
        <f t="shared" si="15"/>
        <v>3.5663531294878162E-5</v>
      </c>
      <c r="AG146" s="23"/>
      <c r="AJ146" s="108">
        <v>43769</v>
      </c>
      <c r="AK146" s="109">
        <v>1.0636121242039165E-2</v>
      </c>
      <c r="AL146" s="109">
        <v>1.1173184357541999E-2</v>
      </c>
    </row>
    <row r="147" spans="1:38" x14ac:dyDescent="0.45">
      <c r="A147" s="43">
        <v>43775</v>
      </c>
      <c r="B147" s="45">
        <v>15554.05</v>
      </c>
      <c r="C147" s="38">
        <v>15561.3</v>
      </c>
      <c r="D147" s="48">
        <f t="shared" si="16"/>
        <v>1.7929049889109372E-3</v>
      </c>
      <c r="J147" s="37">
        <v>43775</v>
      </c>
      <c r="K147" s="57">
        <v>915</v>
      </c>
      <c r="L147" s="23">
        <v>915.15</v>
      </c>
      <c r="M147" s="51">
        <f t="shared" si="17"/>
        <v>6.0135578394926448E-4</v>
      </c>
      <c r="S147" s="63">
        <f t="shared" si="12"/>
        <v>-2.5283341193091152E-3</v>
      </c>
      <c r="T147" s="48">
        <f t="shared" si="18"/>
        <v>2.4368516263166627E-2</v>
      </c>
      <c r="U147" s="51">
        <f t="shared" si="14"/>
        <v>6.392473418862599E-6</v>
      </c>
      <c r="V147" s="51">
        <f t="shared" si="15"/>
        <v>-6.1611751105103248E-5</v>
      </c>
      <c r="AG147" s="23"/>
      <c r="AJ147" s="108">
        <v>43770</v>
      </c>
      <c r="AK147" s="109">
        <v>-5.6685990462356228E-3</v>
      </c>
      <c r="AL147" s="109">
        <v>1.6837674296237282E-3</v>
      </c>
    </row>
    <row r="148" spans="1:38" x14ac:dyDescent="0.45">
      <c r="A148" s="43">
        <v>43776</v>
      </c>
      <c r="B148" s="45">
        <v>15635.5</v>
      </c>
      <c r="C148" s="38">
        <v>15624.4</v>
      </c>
      <c r="D148" s="48">
        <f t="shared" si="16"/>
        <v>4.0549311432849233E-3</v>
      </c>
      <c r="J148" s="37">
        <v>43776</v>
      </c>
      <c r="K148" s="57">
        <v>918.35</v>
      </c>
      <c r="L148" s="23">
        <v>904.7</v>
      </c>
      <c r="M148" s="51">
        <f t="shared" si="17"/>
        <v>-1.1418893077637438E-2</v>
      </c>
      <c r="S148" s="63">
        <f t="shared" si="12"/>
        <v>-4.7903602736831009E-3</v>
      </c>
      <c r="T148" s="48">
        <f t="shared" si="18"/>
        <v>-2.1660628021074931E-3</v>
      </c>
      <c r="U148" s="51">
        <f t="shared" si="14"/>
        <v>2.2947551551681235E-5</v>
      </c>
      <c r="V148" s="51">
        <f t="shared" si="15"/>
        <v>1.0376221197518435E-5</v>
      </c>
      <c r="AG148" s="23"/>
      <c r="AJ148" s="108">
        <v>43773</v>
      </c>
      <c r="AK148" s="109">
        <v>7.7628109002532142E-3</v>
      </c>
      <c r="AL148" s="109">
        <v>-1.3552555549718903E-2</v>
      </c>
    </row>
    <row r="149" spans="1:38" x14ac:dyDescent="0.45">
      <c r="A149" s="43">
        <v>43777</v>
      </c>
      <c r="B149" s="45">
        <v>15646.4</v>
      </c>
      <c r="C149" s="38">
        <v>15383.3</v>
      </c>
      <c r="D149" s="48">
        <f t="shared" si="16"/>
        <v>-1.5430992550113931E-2</v>
      </c>
      <c r="J149" s="37">
        <v>43777</v>
      </c>
      <c r="K149" s="57">
        <v>904.7</v>
      </c>
      <c r="L149" s="23">
        <v>879.55</v>
      </c>
      <c r="M149" s="51">
        <f t="shared" si="17"/>
        <v>-2.7799270476401072E-2</v>
      </c>
      <c r="S149" s="63">
        <f t="shared" si="12"/>
        <v>1.4695563419715754E-2</v>
      </c>
      <c r="T149" s="48">
        <f t="shared" si="18"/>
        <v>9.8541860594792089E-3</v>
      </c>
      <c r="U149" s="51">
        <f t="shared" si="14"/>
        <v>2.1595958422288778E-4</v>
      </c>
      <c r="V149" s="51">
        <f t="shared" si="15"/>
        <v>1.448128161867556E-4</v>
      </c>
      <c r="AG149" s="23"/>
      <c r="AJ149" s="108">
        <v>43774</v>
      </c>
      <c r="AK149" s="109">
        <v>-3.7104025963196063E-3</v>
      </c>
      <c r="AL149" s="109">
        <v>-2.5933223281324858E-2</v>
      </c>
    </row>
    <row r="150" spans="1:38" x14ac:dyDescent="0.45">
      <c r="A150" s="43">
        <v>43780</v>
      </c>
      <c r="B150" s="45">
        <v>15343.25</v>
      </c>
      <c r="C150" s="38">
        <v>15308.55</v>
      </c>
      <c r="D150" s="48">
        <f t="shared" si="16"/>
        <v>-4.8591654586467303E-3</v>
      </c>
      <c r="J150" s="37">
        <v>43780</v>
      </c>
      <c r="K150" s="57">
        <v>874.2</v>
      </c>
      <c r="L150" s="23">
        <v>890.85</v>
      </c>
      <c r="M150" s="51">
        <f t="shared" si="17"/>
        <v>1.284747882439885E-2</v>
      </c>
      <c r="S150" s="63">
        <f t="shared" si="12"/>
        <v>4.1237363282485527E-3</v>
      </c>
      <c r="T150" s="48">
        <f t="shared" si="18"/>
        <v>2.6234563458242842E-2</v>
      </c>
      <c r="U150" s="51">
        <f t="shared" si="14"/>
        <v>1.7005201304916855E-5</v>
      </c>
      <c r="V150" s="51">
        <f t="shared" si="15"/>
        <v>1.0818442238849799E-4</v>
      </c>
      <c r="AG150" s="23"/>
      <c r="AJ150" s="108">
        <v>43775</v>
      </c>
      <c r="AK150" s="109">
        <v>1.7929049889109372E-3</v>
      </c>
      <c r="AL150" s="109">
        <v>6.0135578394926448E-4</v>
      </c>
    </row>
    <row r="151" spans="1:38" x14ac:dyDescent="0.45">
      <c r="A151" s="43">
        <v>43782</v>
      </c>
      <c r="B151" s="45">
        <v>15307.9</v>
      </c>
      <c r="C151" s="38">
        <v>15240.95</v>
      </c>
      <c r="D151" s="48">
        <f t="shared" si="16"/>
        <v>-4.4158329822222564E-3</v>
      </c>
      <c r="J151" s="37">
        <v>43782</v>
      </c>
      <c r="K151" s="57">
        <v>897</v>
      </c>
      <c r="L151" s="23">
        <v>891.35</v>
      </c>
      <c r="M151" s="51">
        <f t="shared" si="17"/>
        <v>5.612617163384126E-4</v>
      </c>
      <c r="S151" s="63">
        <f t="shared" si="12"/>
        <v>3.6804038518240783E-3</v>
      </c>
      <c r="T151" s="48">
        <f t="shared" si="18"/>
        <v>-1.4412185842557079E-2</v>
      </c>
      <c r="U151" s="51">
        <f t="shared" si="14"/>
        <v>1.3545372512521512E-5</v>
      </c>
      <c r="V151" s="51">
        <f t="shared" si="15"/>
        <v>-5.3042664288151523E-5</v>
      </c>
      <c r="AG151" s="23"/>
      <c r="AJ151" s="108">
        <v>43776</v>
      </c>
      <c r="AK151" s="109">
        <v>4.0549311432849233E-3</v>
      </c>
      <c r="AL151" s="109">
        <v>-1.1418893077637438E-2</v>
      </c>
    </row>
    <row r="152" spans="1:38" x14ac:dyDescent="0.45">
      <c r="A152" s="43">
        <v>43783</v>
      </c>
      <c r="B152" s="45">
        <v>15292.9</v>
      </c>
      <c r="C152" s="38">
        <v>15388.75</v>
      </c>
      <c r="D152" s="48">
        <f t="shared" si="16"/>
        <v>9.6975582230764967E-3</v>
      </c>
      <c r="J152" s="37">
        <v>43783</v>
      </c>
      <c r="K152" s="57">
        <v>891.35</v>
      </c>
      <c r="L152" s="23">
        <v>893.35</v>
      </c>
      <c r="M152" s="51">
        <f t="shared" si="17"/>
        <v>2.2437875133225482E-3</v>
      </c>
      <c r="S152" s="63">
        <f t="shared" si="12"/>
        <v>-1.0432987353474674E-2</v>
      </c>
      <c r="T152" s="48">
        <f t="shared" si="18"/>
        <v>-2.1259687344966412E-3</v>
      </c>
      <c r="U152" s="51">
        <f t="shared" si="14"/>
        <v>1.0884722511776249E-4</v>
      </c>
      <c r="V152" s="51">
        <f t="shared" si="15"/>
        <v>2.2180204920886017E-5</v>
      </c>
      <c r="AG152" s="23"/>
      <c r="AJ152" s="108">
        <v>43777</v>
      </c>
      <c r="AK152" s="109">
        <v>-1.5430992550113931E-2</v>
      </c>
      <c r="AL152" s="109">
        <v>-2.7799270476401072E-2</v>
      </c>
    </row>
    <row r="153" spans="1:38" x14ac:dyDescent="0.45">
      <c r="A153" s="43">
        <v>43784</v>
      </c>
      <c r="B153" s="45">
        <v>15425.05</v>
      </c>
      <c r="C153" s="38">
        <v>15310.65</v>
      </c>
      <c r="D153" s="48">
        <f t="shared" si="16"/>
        <v>-5.0751360571846815E-3</v>
      </c>
      <c r="J153" s="37">
        <v>43784</v>
      </c>
      <c r="K153" s="57">
        <v>898.6</v>
      </c>
      <c r="L153" s="23">
        <v>907.1</v>
      </c>
      <c r="M153" s="51">
        <f t="shared" si="17"/>
        <v>1.5391503889852887E-2</v>
      </c>
      <c r="S153" s="63">
        <f t="shared" si="12"/>
        <v>4.3397069267865039E-3</v>
      </c>
      <c r="T153" s="48">
        <f t="shared" si="18"/>
        <v>-3.8084945314807769E-3</v>
      </c>
      <c r="U153" s="51">
        <f t="shared" si="14"/>
        <v>1.8833056210398763E-5</v>
      </c>
      <c r="V153" s="51">
        <f t="shared" si="15"/>
        <v>-1.6527750098895648E-5</v>
      </c>
      <c r="AG153" s="23"/>
      <c r="AJ153" s="108">
        <v>43780</v>
      </c>
      <c r="AK153" s="109">
        <v>-4.8591654586467303E-3</v>
      </c>
      <c r="AL153" s="109">
        <v>1.284747882439885E-2</v>
      </c>
    </row>
    <row r="154" spans="1:38" x14ac:dyDescent="0.45">
      <c r="A154" s="43">
        <v>43787</v>
      </c>
      <c r="B154" s="45">
        <v>15326.8</v>
      </c>
      <c r="C154" s="38">
        <v>15295.25</v>
      </c>
      <c r="D154" s="48">
        <f t="shared" si="16"/>
        <v>-1.0058358071015627E-3</v>
      </c>
      <c r="J154" s="37">
        <v>43787</v>
      </c>
      <c r="K154" s="57">
        <v>913</v>
      </c>
      <c r="L154" s="23">
        <v>922.05</v>
      </c>
      <c r="M154" s="51">
        <f t="shared" si="17"/>
        <v>1.6481093594972851E-2</v>
      </c>
      <c r="S154" s="63">
        <f t="shared" si="12"/>
        <v>2.7040667670338479E-4</v>
      </c>
      <c r="T154" s="48">
        <f t="shared" si="18"/>
        <v>-1.6956210908011117E-2</v>
      </c>
      <c r="U154" s="51">
        <f t="shared" si="14"/>
        <v>7.3119770805768859E-8</v>
      </c>
      <c r="V154" s="51">
        <f t="shared" si="15"/>
        <v>-4.585072641116969E-6</v>
      </c>
      <c r="AG154" s="23"/>
      <c r="AJ154" s="108">
        <v>43782</v>
      </c>
      <c r="AK154" s="109">
        <v>-4.4158329822222564E-3</v>
      </c>
      <c r="AL154" s="109">
        <v>5.612617163384126E-4</v>
      </c>
    </row>
    <row r="155" spans="1:38" x14ac:dyDescent="0.45">
      <c r="A155" s="43">
        <v>43788</v>
      </c>
      <c r="B155" s="45">
        <v>15318.65</v>
      </c>
      <c r="C155" s="38">
        <v>15304.85</v>
      </c>
      <c r="D155" s="48">
        <f t="shared" si="16"/>
        <v>6.2764583776009353E-4</v>
      </c>
      <c r="J155" s="37">
        <v>43788</v>
      </c>
      <c r="K155" s="57">
        <v>925</v>
      </c>
      <c r="L155" s="23">
        <v>914.25</v>
      </c>
      <c r="M155" s="51">
        <f t="shared" si="17"/>
        <v>-8.4594110948429391E-3</v>
      </c>
      <c r="S155" s="63">
        <f t="shared" si="12"/>
        <v>-1.3630749681582716E-3</v>
      </c>
      <c r="T155" s="48">
        <f t="shared" si="18"/>
        <v>-1.8045800613131081E-2</v>
      </c>
      <c r="U155" s="51">
        <f t="shared" si="14"/>
        <v>1.8579733688196731E-6</v>
      </c>
      <c r="V155" s="51">
        <f t="shared" si="15"/>
        <v>2.4597779096134166E-5</v>
      </c>
      <c r="AG155" s="23"/>
      <c r="AJ155" s="108">
        <v>43783</v>
      </c>
      <c r="AK155" s="109">
        <v>9.6975582230764967E-3</v>
      </c>
      <c r="AL155" s="109">
        <v>2.2437875133225482E-3</v>
      </c>
    </row>
    <row r="156" spans="1:38" x14ac:dyDescent="0.45">
      <c r="A156" s="43">
        <v>43789</v>
      </c>
      <c r="B156" s="45">
        <v>15349.05</v>
      </c>
      <c r="C156" s="38">
        <v>15318.5</v>
      </c>
      <c r="D156" s="48">
        <f t="shared" si="16"/>
        <v>8.9187414447056135E-4</v>
      </c>
      <c r="J156" s="37">
        <v>43789</v>
      </c>
      <c r="K156" s="57">
        <v>910.2</v>
      </c>
      <c r="L156" s="23">
        <v>910.6</v>
      </c>
      <c r="M156" s="51">
        <f t="shared" si="17"/>
        <v>-3.992343450916036E-3</v>
      </c>
      <c r="S156" s="63">
        <f t="shared" si="12"/>
        <v>-1.6273032748687394E-3</v>
      </c>
      <c r="T156" s="48">
        <f t="shared" si="18"/>
        <v>6.8947040766847104E-3</v>
      </c>
      <c r="U156" s="51">
        <f t="shared" si="14"/>
        <v>2.6481159483985239E-6</v>
      </c>
      <c r="V156" s="51">
        <f t="shared" si="15"/>
        <v>-1.1219774523239878E-5</v>
      </c>
      <c r="AG156" s="23"/>
      <c r="AJ156" s="108">
        <v>43784</v>
      </c>
      <c r="AK156" s="109">
        <v>-5.0751360571846815E-3</v>
      </c>
      <c r="AL156" s="109">
        <v>1.5391503889852887E-2</v>
      </c>
    </row>
    <row r="157" spans="1:38" x14ac:dyDescent="0.45">
      <c r="A157" s="43">
        <v>43790</v>
      </c>
      <c r="B157" s="45">
        <v>15353.7</v>
      </c>
      <c r="C157" s="38">
        <v>15293.95</v>
      </c>
      <c r="D157" s="48">
        <f t="shared" si="16"/>
        <v>-1.6026373339426137E-3</v>
      </c>
      <c r="J157" s="37">
        <v>43790</v>
      </c>
      <c r="K157" s="57">
        <v>906</v>
      </c>
      <c r="L157" s="23">
        <v>890.15</v>
      </c>
      <c r="M157" s="51">
        <f t="shared" si="17"/>
        <v>-2.2457720184493768E-2</v>
      </c>
      <c r="S157" s="63">
        <f t="shared" si="12"/>
        <v>8.6720820354443571E-4</v>
      </c>
      <c r="T157" s="48">
        <f t="shared" si="18"/>
        <v>2.4276364327578074E-3</v>
      </c>
      <c r="U157" s="51">
        <f t="shared" si="14"/>
        <v>7.5205006829476746E-7</v>
      </c>
      <c r="V157" s="51">
        <f t="shared" si="15"/>
        <v>2.1052662297109205E-6</v>
      </c>
      <c r="AG157" s="23"/>
      <c r="AJ157" s="108">
        <v>43787</v>
      </c>
      <c r="AK157" s="109">
        <v>-1.0058358071015627E-3</v>
      </c>
      <c r="AL157" s="109">
        <v>1.6481093594972851E-2</v>
      </c>
    </row>
    <row r="158" spans="1:38" x14ac:dyDescent="0.45">
      <c r="A158" s="43">
        <v>43791</v>
      </c>
      <c r="B158" s="45">
        <v>15216.55</v>
      </c>
      <c r="C158" s="38">
        <v>14995.9</v>
      </c>
      <c r="D158" s="48">
        <f t="shared" si="16"/>
        <v>-1.9488098234923035E-2</v>
      </c>
      <c r="J158" s="37">
        <v>43791</v>
      </c>
      <c r="K158" s="57">
        <v>891</v>
      </c>
      <c r="L158" s="23">
        <v>857.8</v>
      </c>
      <c r="M158" s="51">
        <f t="shared" si="17"/>
        <v>-3.6342189518620449E-2</v>
      </c>
      <c r="S158" s="63">
        <f t="shared" si="12"/>
        <v>1.8752669104524857E-2</v>
      </c>
      <c r="T158" s="48">
        <f t="shared" si="18"/>
        <v>2.0893013166335538E-2</v>
      </c>
      <c r="U158" s="51">
        <f t="shared" si="14"/>
        <v>3.5166259854380109E-4</v>
      </c>
      <c r="V158" s="51">
        <f t="shared" si="15"/>
        <v>3.9179976250477148E-4</v>
      </c>
      <c r="AG158" s="23"/>
      <c r="AJ158" s="108">
        <v>43788</v>
      </c>
      <c r="AK158" s="109">
        <v>6.2764583776009353E-4</v>
      </c>
      <c r="AL158" s="109">
        <v>-8.4594110948429391E-3</v>
      </c>
    </row>
    <row r="159" spans="1:38" x14ac:dyDescent="0.45">
      <c r="A159" s="43">
        <v>43794</v>
      </c>
      <c r="B159" s="45">
        <v>15002.2</v>
      </c>
      <c r="C159" s="38">
        <v>15100.6</v>
      </c>
      <c r="D159" s="48">
        <f t="shared" si="16"/>
        <v>6.9819083882929345E-3</v>
      </c>
      <c r="J159" s="37">
        <v>43794</v>
      </c>
      <c r="K159" s="57">
        <v>863</v>
      </c>
      <c r="L159" s="23">
        <v>878.6</v>
      </c>
      <c r="M159" s="51">
        <f t="shared" si="17"/>
        <v>2.424807647470284E-2</v>
      </c>
      <c r="S159" s="63">
        <f t="shared" si="12"/>
        <v>-7.7173375186911121E-3</v>
      </c>
      <c r="T159" s="48">
        <f t="shared" si="18"/>
        <v>3.4777482500462219E-2</v>
      </c>
      <c r="U159" s="51">
        <f t="shared" si="14"/>
        <v>5.9557298377397489E-5</v>
      </c>
      <c r="V159" s="51">
        <f t="shared" si="15"/>
        <v>-2.6838957050644065E-4</v>
      </c>
      <c r="AG159" s="23"/>
      <c r="AJ159" s="108">
        <v>43789</v>
      </c>
      <c r="AK159" s="109">
        <v>8.9187414447056135E-4</v>
      </c>
      <c r="AL159" s="109">
        <v>-3.992343450916036E-3</v>
      </c>
    </row>
    <row r="160" spans="1:38" x14ac:dyDescent="0.45">
      <c r="A160" s="43">
        <v>43795</v>
      </c>
      <c r="B160" s="45">
        <v>15174.65</v>
      </c>
      <c r="C160" s="38">
        <v>14922.15</v>
      </c>
      <c r="D160" s="48">
        <f t="shared" si="16"/>
        <v>-1.1817411228692953E-2</v>
      </c>
      <c r="J160" s="37">
        <v>43795</v>
      </c>
      <c r="K160" s="57">
        <v>880</v>
      </c>
      <c r="L160" s="23">
        <v>840.35</v>
      </c>
      <c r="M160" s="51">
        <f t="shared" si="17"/>
        <v>-4.3535169587980871E-2</v>
      </c>
      <c r="S160" s="63">
        <f t="shared" si="12"/>
        <v>1.1081982098294776E-2</v>
      </c>
      <c r="T160" s="48">
        <f t="shared" si="18"/>
        <v>-2.581278349286107E-2</v>
      </c>
      <c r="U160" s="51">
        <f t="shared" si="14"/>
        <v>1.2281032722692589E-4</v>
      </c>
      <c r="V160" s="51">
        <f t="shared" si="15"/>
        <v>-2.8605680457504529E-4</v>
      </c>
      <c r="AG160" s="23"/>
      <c r="AJ160" s="108">
        <v>43790</v>
      </c>
      <c r="AK160" s="109">
        <v>-1.6026373339426137E-3</v>
      </c>
      <c r="AL160" s="109">
        <v>-2.2457720184493768E-2</v>
      </c>
    </row>
    <row r="161" spans="1:38" x14ac:dyDescent="0.45">
      <c r="A161" s="43">
        <v>43796</v>
      </c>
      <c r="B161" s="45">
        <v>14957.5</v>
      </c>
      <c r="C161" s="38">
        <v>15022.15</v>
      </c>
      <c r="D161" s="48">
        <f t="shared" si="16"/>
        <v>6.7014471775179718E-3</v>
      </c>
      <c r="J161" s="37">
        <v>43796</v>
      </c>
      <c r="K161" s="57">
        <v>837.6</v>
      </c>
      <c r="L161" s="23">
        <v>833.8</v>
      </c>
      <c r="M161" s="51">
        <f t="shared" si="17"/>
        <v>-7.7943713928720904E-3</v>
      </c>
      <c r="S161" s="63">
        <f t="shared" si="12"/>
        <v>-7.4368763079161494E-3</v>
      </c>
      <c r="T161" s="48">
        <f t="shared" si="18"/>
        <v>4.1970462569822641E-2</v>
      </c>
      <c r="U161" s="51">
        <f t="shared" si="14"/>
        <v>5.5307129219244541E-5</v>
      </c>
      <c r="V161" s="51">
        <f t="shared" si="15"/>
        <v>-3.1212913871779552E-4</v>
      </c>
      <c r="AG161" s="23"/>
      <c r="AJ161" s="108">
        <v>43791</v>
      </c>
      <c r="AK161" s="109">
        <v>-1.9488098234923035E-2</v>
      </c>
      <c r="AL161" s="109">
        <v>-3.6342189518620449E-2</v>
      </c>
    </row>
    <row r="162" spans="1:38" x14ac:dyDescent="0.45">
      <c r="A162" s="43">
        <v>43797</v>
      </c>
      <c r="B162" s="45">
        <v>15069.15</v>
      </c>
      <c r="C162" s="38">
        <v>15121.8</v>
      </c>
      <c r="D162" s="48">
        <f t="shared" si="16"/>
        <v>6.6335378091684216E-3</v>
      </c>
      <c r="J162" s="37">
        <v>43797</v>
      </c>
      <c r="K162" s="57">
        <v>837.85</v>
      </c>
      <c r="L162" s="23">
        <v>855.15</v>
      </c>
      <c r="M162" s="51">
        <f t="shared" si="17"/>
        <v>2.5605660829935317E-2</v>
      </c>
      <c r="S162" s="63">
        <f t="shared" si="12"/>
        <v>-7.3689669395665992E-3</v>
      </c>
      <c r="T162" s="48">
        <f t="shared" si="18"/>
        <v>6.2296643747138617E-3</v>
      </c>
      <c r="U162" s="51">
        <f t="shared" si="14"/>
        <v>5.430167375642553E-5</v>
      </c>
      <c r="V162" s="51">
        <f t="shared" si="15"/>
        <v>-4.5906190821862276E-5</v>
      </c>
      <c r="AG162" s="23"/>
      <c r="AJ162" s="108">
        <v>43794</v>
      </c>
      <c r="AK162" s="109">
        <v>6.9819083882929345E-3</v>
      </c>
      <c r="AL162" s="109">
        <v>2.424807647470284E-2</v>
      </c>
    </row>
    <row r="163" spans="1:38" x14ac:dyDescent="0.45">
      <c r="A163" s="43">
        <v>43798</v>
      </c>
      <c r="B163" s="45">
        <v>15132.95</v>
      </c>
      <c r="C163" s="38">
        <v>14998.05</v>
      </c>
      <c r="D163" s="48">
        <f t="shared" si="16"/>
        <v>-8.1835495774312816E-3</v>
      </c>
      <c r="J163" s="37">
        <v>43798</v>
      </c>
      <c r="K163" s="57">
        <v>855.95</v>
      </c>
      <c r="L163" s="23">
        <v>878.35</v>
      </c>
      <c r="M163" s="51">
        <f t="shared" si="17"/>
        <v>2.712974331988538E-2</v>
      </c>
      <c r="S163" s="63">
        <f t="shared" si="12"/>
        <v>7.448120447033104E-3</v>
      </c>
      <c r="T163" s="48">
        <f t="shared" si="18"/>
        <v>-2.7170367848093548E-2</v>
      </c>
      <c r="U163" s="51">
        <f t="shared" si="14"/>
        <v>5.5474498193512605E-5</v>
      </c>
      <c r="V163" s="51">
        <f t="shared" si="15"/>
        <v>-2.0236817232279638E-4</v>
      </c>
      <c r="AG163" s="23"/>
      <c r="AJ163" s="108">
        <v>43795</v>
      </c>
      <c r="AK163" s="109">
        <v>-1.1817411228692953E-2</v>
      </c>
      <c r="AL163" s="109">
        <v>-4.3535169587980871E-2</v>
      </c>
    </row>
    <row r="164" spans="1:38" x14ac:dyDescent="0.45">
      <c r="A164" s="43">
        <v>43801</v>
      </c>
      <c r="B164" s="45">
        <v>15056.85</v>
      </c>
      <c r="C164" s="38">
        <v>14852</v>
      </c>
      <c r="D164" s="48">
        <f t="shared" si="16"/>
        <v>-9.7379325979043418E-3</v>
      </c>
      <c r="J164" s="37">
        <v>43801</v>
      </c>
      <c r="K164" s="57">
        <v>875.6</v>
      </c>
      <c r="L164" s="23">
        <v>871</v>
      </c>
      <c r="M164" s="51">
        <f t="shared" si="17"/>
        <v>-8.3679626572551458E-3</v>
      </c>
      <c r="S164" s="63">
        <f t="shared" si="12"/>
        <v>9.0025034675061642E-3</v>
      </c>
      <c r="T164" s="48">
        <f t="shared" si="18"/>
        <v>-2.869445033804361E-2</v>
      </c>
      <c r="U164" s="51">
        <f t="shared" si="14"/>
        <v>8.104506868246051E-5</v>
      </c>
      <c r="V164" s="51">
        <f t="shared" si="15"/>
        <v>-2.5832188866642105E-4</v>
      </c>
      <c r="AG164" s="23"/>
      <c r="AJ164" s="108">
        <v>43796</v>
      </c>
      <c r="AK164" s="109">
        <v>6.7014471775179718E-3</v>
      </c>
      <c r="AL164" s="109">
        <v>-7.7943713928720904E-3</v>
      </c>
    </row>
    <row r="165" spans="1:38" x14ac:dyDescent="0.45">
      <c r="A165" s="43">
        <v>43802</v>
      </c>
      <c r="B165" s="45">
        <v>14870.9</v>
      </c>
      <c r="C165" s="38">
        <v>14920.75</v>
      </c>
      <c r="D165" s="48">
        <f t="shared" si="16"/>
        <v>4.6290061944518346E-3</v>
      </c>
      <c r="J165" s="37">
        <v>43802</v>
      </c>
      <c r="K165" s="57">
        <v>866.6</v>
      </c>
      <c r="L165" s="23">
        <v>847.9</v>
      </c>
      <c r="M165" s="51">
        <f t="shared" si="17"/>
        <v>-2.6521239954075848E-2</v>
      </c>
      <c r="S165" s="63">
        <f t="shared" si="12"/>
        <v>-5.3644353248500122E-3</v>
      </c>
      <c r="T165" s="48">
        <f t="shared" si="18"/>
        <v>6.8032556390969171E-3</v>
      </c>
      <c r="U165" s="51">
        <f t="shared" si="14"/>
        <v>2.8777166354498657E-5</v>
      </c>
      <c r="V165" s="51">
        <f t="shared" si="15"/>
        <v>-3.6495624874356545E-5</v>
      </c>
      <c r="AG165" s="23"/>
      <c r="AJ165" s="108">
        <v>43797</v>
      </c>
      <c r="AK165" s="109">
        <v>6.6335378091684216E-3</v>
      </c>
      <c r="AL165" s="109">
        <v>2.5605660829935317E-2</v>
      </c>
    </row>
    <row r="166" spans="1:38" x14ac:dyDescent="0.45">
      <c r="A166" s="43">
        <v>43803</v>
      </c>
      <c r="B166" s="45">
        <v>14918.5</v>
      </c>
      <c r="C166" s="38">
        <v>15175.15</v>
      </c>
      <c r="D166" s="48">
        <f t="shared" si="16"/>
        <v>1.7050081262671046E-2</v>
      </c>
      <c r="J166" s="37">
        <v>43803</v>
      </c>
      <c r="K166" s="57">
        <v>851.95</v>
      </c>
      <c r="L166" s="23">
        <v>869.25</v>
      </c>
      <c r="M166" s="51">
        <f t="shared" si="17"/>
        <v>2.5179856115107979E-2</v>
      </c>
      <c r="S166" s="63">
        <f t="shared" si="12"/>
        <v>-1.7785510393069224E-2</v>
      </c>
      <c r="T166" s="48">
        <f t="shared" si="18"/>
        <v>2.4956532935917618E-2</v>
      </c>
      <c r="U166" s="51">
        <f t="shared" si="14"/>
        <v>3.1632437994197338E-4</v>
      </c>
      <c r="V166" s="51">
        <f t="shared" si="15"/>
        <v>-4.4386467590673719E-4</v>
      </c>
      <c r="AG166" s="23"/>
      <c r="AJ166" s="108">
        <v>43798</v>
      </c>
      <c r="AK166" s="109">
        <v>-8.1835495774312816E-3</v>
      </c>
      <c r="AL166" s="109">
        <v>2.712974331988538E-2</v>
      </c>
    </row>
    <row r="167" spans="1:38" x14ac:dyDescent="0.45">
      <c r="A167" s="43">
        <v>43804</v>
      </c>
      <c r="B167" s="45">
        <v>15164.15</v>
      </c>
      <c r="C167" s="38">
        <v>15367.5</v>
      </c>
      <c r="D167" s="48">
        <f t="shared" si="16"/>
        <v>1.2675327756233035E-2</v>
      </c>
      <c r="J167" s="37">
        <v>43804</v>
      </c>
      <c r="K167" s="57">
        <v>869</v>
      </c>
      <c r="L167" s="23">
        <v>854.3</v>
      </c>
      <c r="M167" s="51">
        <f t="shared" si="17"/>
        <v>-1.7198734541271299E-2</v>
      </c>
      <c r="S167" s="63">
        <f t="shared" si="12"/>
        <v>-1.3410756886631212E-2</v>
      </c>
      <c r="T167" s="48">
        <f t="shared" si="18"/>
        <v>-2.674456313326621E-2</v>
      </c>
      <c r="U167" s="51">
        <f t="shared" si="14"/>
        <v>1.7984840027232649E-4</v>
      </c>
      <c r="V167" s="51">
        <f t="shared" si="15"/>
        <v>3.5866483421939307E-4</v>
      </c>
      <c r="AG167" s="23"/>
      <c r="AJ167" s="108">
        <v>43801</v>
      </c>
      <c r="AK167" s="109">
        <v>-9.7379325979043418E-3</v>
      </c>
      <c r="AL167" s="109">
        <v>-8.3679626572551458E-3</v>
      </c>
    </row>
    <row r="168" spans="1:38" x14ac:dyDescent="0.45">
      <c r="A168" s="43">
        <v>43805</v>
      </c>
      <c r="B168" s="45">
        <v>15383.45</v>
      </c>
      <c r="C168" s="38">
        <v>15289.6</v>
      </c>
      <c r="D168" s="48">
        <f t="shared" si="16"/>
        <v>-5.0691394176020088E-3</v>
      </c>
      <c r="J168" s="37">
        <v>43805</v>
      </c>
      <c r="K168" s="57">
        <v>859.6</v>
      </c>
      <c r="L168" s="23">
        <v>843.45</v>
      </c>
      <c r="M168" s="51">
        <f t="shared" si="17"/>
        <v>-1.2700456514105007E-2</v>
      </c>
      <c r="S168" s="63">
        <f t="shared" si="12"/>
        <v>4.3337102872038312E-3</v>
      </c>
      <c r="T168" s="48">
        <f t="shared" si="18"/>
        <v>1.5634027523113068E-2</v>
      </c>
      <c r="U168" s="51">
        <f t="shared" si="14"/>
        <v>1.8781044853416312E-5</v>
      </c>
      <c r="V168" s="51">
        <f t="shared" si="15"/>
        <v>6.7753345907342944E-5</v>
      </c>
      <c r="AG168" s="23"/>
      <c r="AJ168" s="108">
        <v>43802</v>
      </c>
      <c r="AK168" s="109">
        <v>4.6290061944518346E-3</v>
      </c>
      <c r="AL168" s="109">
        <v>-2.6521239954075848E-2</v>
      </c>
    </row>
    <row r="169" spans="1:38" x14ac:dyDescent="0.45">
      <c r="A169" s="43">
        <v>43808</v>
      </c>
      <c r="B169" s="45">
        <v>15309.7</v>
      </c>
      <c r="C169" s="38">
        <v>15157.15</v>
      </c>
      <c r="D169" s="48">
        <f t="shared" si="16"/>
        <v>-8.6627511511092603E-3</v>
      </c>
      <c r="J169" s="37">
        <v>43808</v>
      </c>
      <c r="K169" s="57">
        <v>845</v>
      </c>
      <c r="L169" s="23">
        <v>877</v>
      </c>
      <c r="M169" s="51">
        <f t="shared" si="17"/>
        <v>3.9777105933961554E-2</v>
      </c>
      <c r="S169" s="63">
        <f t="shared" si="12"/>
        <v>7.9273220207110827E-3</v>
      </c>
      <c r="T169" s="48">
        <f t="shared" si="18"/>
        <v>1.1135749495946779E-2</v>
      </c>
      <c r="U169" s="51">
        <f t="shared" si="14"/>
        <v>6.2842434420050841E-5</v>
      </c>
      <c r="V169" s="51">
        <f t="shared" si="15"/>
        <v>8.8276672196341239E-5</v>
      </c>
      <c r="AG169" s="23"/>
      <c r="AJ169" s="108">
        <v>43803</v>
      </c>
      <c r="AK169" s="109">
        <v>1.7050081262671046E-2</v>
      </c>
      <c r="AL169" s="109">
        <v>2.5179856115107979E-2</v>
      </c>
    </row>
    <row r="170" spans="1:38" x14ac:dyDescent="0.45">
      <c r="A170" s="43">
        <v>43809</v>
      </c>
      <c r="B170" s="45">
        <v>15120.05</v>
      </c>
      <c r="C170" s="38">
        <v>14946.55</v>
      </c>
      <c r="D170" s="48">
        <f t="shared" si="16"/>
        <v>-1.3894432660493616E-2</v>
      </c>
      <c r="J170" s="37">
        <v>43809</v>
      </c>
      <c r="K170" s="57">
        <v>870</v>
      </c>
      <c r="L170" s="23">
        <v>871.45</v>
      </c>
      <c r="M170" s="51">
        <f t="shared" si="17"/>
        <v>-6.3283922462941122E-3</v>
      </c>
      <c r="S170" s="63">
        <f t="shared" si="12"/>
        <v>1.3159003530095439E-2</v>
      </c>
      <c r="T170" s="48">
        <f t="shared" si="18"/>
        <v>-4.1341812952119784E-2</v>
      </c>
      <c r="U170" s="51">
        <f t="shared" si="14"/>
        <v>1.731593739050642E-4</v>
      </c>
      <c r="V170" s="51">
        <f t="shared" si="15"/>
        <v>-5.4401706257748957E-4</v>
      </c>
      <c r="AG170" s="23"/>
      <c r="AJ170" s="108">
        <v>43804</v>
      </c>
      <c r="AK170" s="109">
        <v>1.2675327756233035E-2</v>
      </c>
      <c r="AL170" s="109">
        <v>-1.7198734541271299E-2</v>
      </c>
    </row>
    <row r="171" spans="1:38" x14ac:dyDescent="0.45">
      <c r="A171" s="43">
        <v>43810</v>
      </c>
      <c r="B171" s="45">
        <v>14972</v>
      </c>
      <c r="C171" s="38">
        <v>15130.3</v>
      </c>
      <c r="D171" s="48">
        <f t="shared" si="16"/>
        <v>1.2293806932034412E-2</v>
      </c>
      <c r="J171" s="37">
        <v>43810</v>
      </c>
      <c r="K171" s="57">
        <v>871.4</v>
      </c>
      <c r="L171" s="23">
        <v>856.3</v>
      </c>
      <c r="M171" s="51">
        <f t="shared" si="17"/>
        <v>-1.7384818406104841E-2</v>
      </c>
      <c r="S171" s="63">
        <f t="shared" si="12"/>
        <v>-1.302923606243259E-2</v>
      </c>
      <c r="T171" s="48">
        <f t="shared" si="18"/>
        <v>4.7636852281358836E-3</v>
      </c>
      <c r="U171" s="51">
        <f t="shared" si="14"/>
        <v>1.697609923705939E-4</v>
      </c>
      <c r="V171" s="51">
        <f t="shared" si="15"/>
        <v>-6.2067179364505467E-5</v>
      </c>
      <c r="AG171" s="23"/>
      <c r="AJ171" s="108">
        <v>43805</v>
      </c>
      <c r="AK171" s="109">
        <v>-5.0691394176020088E-3</v>
      </c>
      <c r="AL171" s="109">
        <v>-1.2700456514105007E-2</v>
      </c>
    </row>
    <row r="172" spans="1:38" x14ac:dyDescent="0.45">
      <c r="A172" s="43">
        <v>43811</v>
      </c>
      <c r="B172" s="45">
        <v>15151.1</v>
      </c>
      <c r="C172" s="38">
        <v>14972.65</v>
      </c>
      <c r="D172" s="48">
        <f t="shared" si="16"/>
        <v>-1.041948936901449E-2</v>
      </c>
      <c r="J172" s="37">
        <v>43811</v>
      </c>
      <c r="K172" s="57">
        <v>856</v>
      </c>
      <c r="L172" s="23">
        <v>865.45</v>
      </c>
      <c r="M172" s="51">
        <f t="shared" si="17"/>
        <v>1.0685507415625572E-2</v>
      </c>
      <c r="S172" s="63">
        <f t="shared" si="12"/>
        <v>9.684060238616312E-3</v>
      </c>
      <c r="T172" s="48">
        <f t="shared" si="18"/>
        <v>1.582011138794661E-2</v>
      </c>
      <c r="U172" s="51">
        <f t="shared" si="14"/>
        <v>9.3781022705149422E-5</v>
      </c>
      <c r="V172" s="51">
        <f t="shared" si="15"/>
        <v>1.5320291166249489E-4</v>
      </c>
      <c r="AG172" s="23"/>
      <c r="AJ172" s="108">
        <v>43808</v>
      </c>
      <c r="AK172" s="109">
        <v>-8.6627511511092603E-3</v>
      </c>
      <c r="AL172" s="109">
        <v>3.9777105933961554E-2</v>
      </c>
    </row>
    <row r="173" spans="1:38" x14ac:dyDescent="0.45">
      <c r="A173" s="43">
        <v>43812</v>
      </c>
      <c r="B173" s="45">
        <v>14987.9</v>
      </c>
      <c r="C173" s="38">
        <v>15200.55</v>
      </c>
      <c r="D173" s="48">
        <f t="shared" si="16"/>
        <v>1.5221086447622767E-2</v>
      </c>
      <c r="J173" s="37">
        <v>43812</v>
      </c>
      <c r="K173" s="57">
        <v>868</v>
      </c>
      <c r="L173" s="23">
        <v>865.6</v>
      </c>
      <c r="M173" s="51">
        <f t="shared" si="17"/>
        <v>1.7332023802651975E-4</v>
      </c>
      <c r="S173" s="63">
        <f t="shared" si="12"/>
        <v>-1.5956515578020945E-2</v>
      </c>
      <c r="T173" s="48">
        <f t="shared" si="18"/>
        <v>-1.2250214433783801E-2</v>
      </c>
      <c r="U173" s="51">
        <f t="shared" si="14"/>
        <v>2.5461038939162507E-4</v>
      </c>
      <c r="V173" s="51">
        <f t="shared" si="15"/>
        <v>1.9547073744676825E-4</v>
      </c>
      <c r="AG173" s="23"/>
      <c r="AJ173" s="108">
        <v>43809</v>
      </c>
      <c r="AK173" s="109">
        <v>-1.3894432660493616E-2</v>
      </c>
      <c r="AL173" s="109">
        <v>-6.3283922462941122E-3</v>
      </c>
    </row>
    <row r="174" spans="1:38" x14ac:dyDescent="0.45">
      <c r="A174" s="43">
        <v>43815</v>
      </c>
      <c r="B174" s="45">
        <v>15263.75</v>
      </c>
      <c r="C174" s="38">
        <v>15348.75</v>
      </c>
      <c r="D174" s="48">
        <f t="shared" si="16"/>
        <v>9.7496472167126758E-3</v>
      </c>
      <c r="J174" s="37">
        <v>43815</v>
      </c>
      <c r="K174" s="57">
        <v>869</v>
      </c>
      <c r="L174" s="23">
        <v>861.6</v>
      </c>
      <c r="M174" s="51">
        <f t="shared" si="17"/>
        <v>-4.6210720887245316E-3</v>
      </c>
      <c r="S174" s="63">
        <f t="shared" si="12"/>
        <v>-1.0485076347110853E-2</v>
      </c>
      <c r="T174" s="48">
        <f t="shared" ref="T174:T205" si="19">$Q$2-M173</f>
        <v>-1.7380272561847484E-3</v>
      </c>
      <c r="U174" s="51">
        <f t="shared" si="14"/>
        <v>1.0993682600474347E-4</v>
      </c>
      <c r="V174" s="51">
        <f t="shared" si="15"/>
        <v>1.8223348474456679E-5</v>
      </c>
      <c r="AG174" s="23"/>
      <c r="AJ174" s="108">
        <v>43810</v>
      </c>
      <c r="AK174" s="109">
        <v>1.2293806932034412E-2</v>
      </c>
      <c r="AL174" s="109">
        <v>-1.7384818406104841E-2</v>
      </c>
    </row>
    <row r="175" spans="1:38" x14ac:dyDescent="0.45">
      <c r="A175" s="43">
        <v>43816</v>
      </c>
      <c r="B175" s="45">
        <v>15417.55</v>
      </c>
      <c r="C175" s="38">
        <v>15637.15</v>
      </c>
      <c r="D175" s="48">
        <f t="shared" si="16"/>
        <v>1.8789803729945431E-2</v>
      </c>
      <c r="J175" s="37">
        <v>43816</v>
      </c>
      <c r="K175" s="57">
        <v>866.95</v>
      </c>
      <c r="L175" s="23">
        <v>870.1</v>
      </c>
      <c r="M175" s="51">
        <f t="shared" si="17"/>
        <v>9.8653667595172134E-3</v>
      </c>
      <c r="S175" s="63">
        <f t="shared" si="12"/>
        <v>-1.9525232860343609E-2</v>
      </c>
      <c r="T175" s="48">
        <f t="shared" si="19"/>
        <v>3.0563650705663029E-3</v>
      </c>
      <c r="U175" s="51">
        <f t="shared" si="14"/>
        <v>3.8123471825064184E-4</v>
      </c>
      <c r="V175" s="51">
        <f t="shared" si="15"/>
        <v>-5.9676239709027593E-5</v>
      </c>
      <c r="AG175" s="23"/>
      <c r="AJ175" s="108">
        <v>43811</v>
      </c>
      <c r="AK175" s="109">
        <v>-1.041948936901449E-2</v>
      </c>
      <c r="AL175" s="109">
        <v>1.0685507415625572E-2</v>
      </c>
    </row>
    <row r="176" spans="1:38" x14ac:dyDescent="0.45">
      <c r="A176" s="43">
        <v>43817</v>
      </c>
      <c r="B176" s="45">
        <v>15680.5</v>
      </c>
      <c r="C176" s="38">
        <v>15710.65</v>
      </c>
      <c r="D176" s="48">
        <f t="shared" si="16"/>
        <v>4.7003450117188983E-3</v>
      </c>
      <c r="J176" s="37">
        <v>43817</v>
      </c>
      <c r="K176" s="57">
        <v>869</v>
      </c>
      <c r="L176" s="23">
        <v>864.95</v>
      </c>
      <c r="M176" s="51">
        <f t="shared" si="17"/>
        <v>-5.9188599011608112E-3</v>
      </c>
      <c r="S176" s="63">
        <f t="shared" si="12"/>
        <v>-5.4357741421170759E-3</v>
      </c>
      <c r="T176" s="48">
        <f t="shared" si="19"/>
        <v>-1.1430073777675442E-2</v>
      </c>
      <c r="U176" s="51">
        <f t="shared" si="14"/>
        <v>2.9547640524108634E-5</v>
      </c>
      <c r="V176" s="51">
        <f t="shared" si="15"/>
        <v>6.2131299483178605E-5</v>
      </c>
      <c r="AG176" s="23"/>
      <c r="AJ176" s="108">
        <v>43812</v>
      </c>
      <c r="AK176" s="109">
        <v>1.5221086447622767E-2</v>
      </c>
      <c r="AL176" s="109">
        <v>1.7332023802651975E-4</v>
      </c>
    </row>
    <row r="177" spans="1:38" x14ac:dyDescent="0.45">
      <c r="A177" s="43">
        <v>43818</v>
      </c>
      <c r="B177" s="45">
        <v>15741.2</v>
      </c>
      <c r="C177" s="38">
        <v>15812.95</v>
      </c>
      <c r="D177" s="48">
        <f t="shared" si="16"/>
        <v>6.5115065258281035E-3</v>
      </c>
      <c r="J177" s="37">
        <v>43818</v>
      </c>
      <c r="K177" s="57">
        <v>868.95</v>
      </c>
      <c r="L177" s="23">
        <v>864.85</v>
      </c>
      <c r="M177" s="51">
        <f t="shared" si="17"/>
        <v>-1.1561361928436042E-4</v>
      </c>
      <c r="S177" s="63">
        <f t="shared" si="12"/>
        <v>-7.2469356562262811E-3</v>
      </c>
      <c r="T177" s="48">
        <f t="shared" si="19"/>
        <v>4.3541528830025825E-3</v>
      </c>
      <c r="U177" s="51">
        <f t="shared" si="14"/>
        <v>5.2518076405483842E-5</v>
      </c>
      <c r="V177" s="51">
        <f t="shared" si="15"/>
        <v>-3.1554265780491877E-5</v>
      </c>
      <c r="AG177" s="23"/>
      <c r="AJ177" s="108">
        <v>43815</v>
      </c>
      <c r="AK177" s="109">
        <v>9.7496472167126758E-3</v>
      </c>
      <c r="AL177" s="109">
        <v>-4.6210720887245316E-3</v>
      </c>
    </row>
    <row r="178" spans="1:38" x14ac:dyDescent="0.45">
      <c r="A178" s="43">
        <v>43819</v>
      </c>
      <c r="B178" s="45">
        <v>15811.95</v>
      </c>
      <c r="C178" s="38">
        <v>15844.55</v>
      </c>
      <c r="D178" s="48">
        <f t="shared" si="16"/>
        <v>1.9983621019479259E-3</v>
      </c>
      <c r="J178" s="37">
        <v>43819</v>
      </c>
      <c r="K178" s="57">
        <v>874.95</v>
      </c>
      <c r="L178" s="23">
        <v>870.1</v>
      </c>
      <c r="M178" s="51">
        <f t="shared" si="17"/>
        <v>6.0704168352894161E-3</v>
      </c>
      <c r="S178" s="63">
        <f t="shared" si="12"/>
        <v>-2.7337912323461039E-3</v>
      </c>
      <c r="T178" s="48">
        <f t="shared" si="19"/>
        <v>-1.4490933988738682E-3</v>
      </c>
      <c r="U178" s="51">
        <f t="shared" si="14"/>
        <v>7.4736145020524298E-6</v>
      </c>
      <c r="V178" s="51">
        <f t="shared" si="15"/>
        <v>3.9615188286919965E-6</v>
      </c>
      <c r="AG178" s="23"/>
      <c r="AJ178" s="108">
        <v>43816</v>
      </c>
      <c r="AK178" s="109">
        <v>1.8789803729945431E-2</v>
      </c>
      <c r="AL178" s="109">
        <v>9.8653667595172134E-3</v>
      </c>
    </row>
    <row r="179" spans="1:38" x14ac:dyDescent="0.45">
      <c r="A179" s="43">
        <v>43822</v>
      </c>
      <c r="B179" s="45">
        <v>15811.4</v>
      </c>
      <c r="C179" s="38">
        <v>15865.5</v>
      </c>
      <c r="D179" s="48">
        <f t="shared" si="16"/>
        <v>1.3222212053987104E-3</v>
      </c>
      <c r="J179" s="37">
        <v>43822</v>
      </c>
      <c r="K179" s="57">
        <v>872</v>
      </c>
      <c r="L179" s="23">
        <v>880.05</v>
      </c>
      <c r="M179" s="51">
        <f t="shared" si="17"/>
        <v>1.1435467187679516E-2</v>
      </c>
      <c r="S179" s="63">
        <f t="shared" si="12"/>
        <v>-2.0576503357968884E-3</v>
      </c>
      <c r="T179" s="48">
        <f t="shared" si="19"/>
        <v>-7.6351238534476448E-3</v>
      </c>
      <c r="U179" s="51">
        <f t="shared" si="14"/>
        <v>4.2339249044050477E-6</v>
      </c>
      <c r="V179" s="51">
        <f t="shared" si="15"/>
        <v>1.571041516089738E-5</v>
      </c>
      <c r="AG179" s="23"/>
      <c r="AJ179" s="108">
        <v>43817</v>
      </c>
      <c r="AK179" s="109">
        <v>4.7003450117188983E-3</v>
      </c>
      <c r="AL179" s="109">
        <v>-5.9188599011608112E-3</v>
      </c>
    </row>
    <row r="180" spans="1:38" x14ac:dyDescent="0.45">
      <c r="A180" s="43">
        <v>43823</v>
      </c>
      <c r="B180" s="45">
        <v>15877.4</v>
      </c>
      <c r="C180" s="38">
        <v>15778.2</v>
      </c>
      <c r="D180" s="48">
        <f t="shared" si="16"/>
        <v>-5.5025054363240233E-3</v>
      </c>
      <c r="J180" s="37">
        <v>43823</v>
      </c>
      <c r="K180" s="57">
        <v>879.75</v>
      </c>
      <c r="L180" s="23">
        <v>871.3</v>
      </c>
      <c r="M180" s="51">
        <f t="shared" si="17"/>
        <v>-9.9426168967672313E-3</v>
      </c>
      <c r="S180" s="63">
        <f t="shared" si="12"/>
        <v>4.7670763059258457E-3</v>
      </c>
      <c r="T180" s="48">
        <f t="shared" si="19"/>
        <v>-1.3000174205837744E-2</v>
      </c>
      <c r="U180" s="51">
        <f t="shared" si="14"/>
        <v>2.2725016506519608E-5</v>
      </c>
      <c r="V180" s="51">
        <f t="shared" si="15"/>
        <v>-6.1972822429557463E-5</v>
      </c>
      <c r="AG180" s="23"/>
      <c r="AJ180" s="108">
        <v>43818</v>
      </c>
      <c r="AK180" s="109">
        <v>6.5115065258281035E-3</v>
      </c>
      <c r="AL180" s="109">
        <v>-1.1561361928436042E-4</v>
      </c>
    </row>
    <row r="181" spans="1:38" x14ac:dyDescent="0.45">
      <c r="A181" s="43">
        <v>43825</v>
      </c>
      <c r="B181" s="45">
        <v>15784.45</v>
      </c>
      <c r="C181" s="38">
        <v>15706.45</v>
      </c>
      <c r="D181" s="48">
        <f t="shared" si="16"/>
        <v>-4.5474135199199406E-3</v>
      </c>
      <c r="J181" s="37">
        <v>43825</v>
      </c>
      <c r="K181" s="57">
        <v>871</v>
      </c>
      <c r="L181" s="23">
        <v>888.45</v>
      </c>
      <c r="M181" s="51">
        <f t="shared" si="17"/>
        <v>1.9683231952255298E-2</v>
      </c>
      <c r="S181" s="63">
        <f t="shared" si="12"/>
        <v>3.8119843895217625E-3</v>
      </c>
      <c r="T181" s="48">
        <f t="shared" si="19"/>
        <v>8.3779098786090026E-3</v>
      </c>
      <c r="U181" s="51">
        <f t="shared" si="14"/>
        <v>1.4531224985957604E-5</v>
      </c>
      <c r="V181" s="51">
        <f t="shared" si="15"/>
        <v>3.1936461674077684E-5</v>
      </c>
      <c r="AG181" s="23"/>
      <c r="AJ181" s="108">
        <v>43819</v>
      </c>
      <c r="AK181" s="109">
        <v>1.9983621019479259E-3</v>
      </c>
      <c r="AL181" s="109">
        <v>6.0704168352894161E-3</v>
      </c>
    </row>
    <row r="182" spans="1:38" x14ac:dyDescent="0.45">
      <c r="A182" s="43">
        <v>43826</v>
      </c>
      <c r="B182" s="45">
        <v>15740.4</v>
      </c>
      <c r="C182" s="38">
        <v>15780.7</v>
      </c>
      <c r="D182" s="48">
        <f t="shared" si="16"/>
        <v>4.7273572322199531E-3</v>
      </c>
      <c r="J182" s="37">
        <v>43826</v>
      </c>
      <c r="K182" s="57">
        <v>886</v>
      </c>
      <c r="L182" s="23">
        <v>893.1</v>
      </c>
      <c r="M182" s="51">
        <f t="shared" si="17"/>
        <v>5.2338342056390541E-3</v>
      </c>
      <c r="S182" s="63">
        <f t="shared" si="12"/>
        <v>-5.4627863626181307E-3</v>
      </c>
      <c r="T182" s="48">
        <f t="shared" si="19"/>
        <v>-2.1247938970413528E-2</v>
      </c>
      <c r="U182" s="51">
        <f t="shared" si="14"/>
        <v>2.9842034843606627E-5</v>
      </c>
      <c r="V182" s="51">
        <f t="shared" si="15"/>
        <v>1.1607295124131735E-4</v>
      </c>
      <c r="AG182" s="23"/>
      <c r="AJ182" s="108">
        <v>43822</v>
      </c>
      <c r="AK182" s="109">
        <v>1.3222212053987104E-3</v>
      </c>
      <c r="AL182" s="109">
        <v>1.1435467187679516E-2</v>
      </c>
    </row>
    <row r="183" spans="1:38" x14ac:dyDescent="0.45">
      <c r="A183" s="43">
        <v>43829</v>
      </c>
      <c r="B183" s="45">
        <v>15801.5</v>
      </c>
      <c r="C183" s="38">
        <v>15775</v>
      </c>
      <c r="D183" s="48">
        <f t="shared" si="16"/>
        <v>-3.6120070719303232E-4</v>
      </c>
      <c r="J183" s="37">
        <v>43829</v>
      </c>
      <c r="K183" s="57">
        <v>891</v>
      </c>
      <c r="L183" s="23">
        <v>908.15</v>
      </c>
      <c r="M183" s="51">
        <f t="shared" si="17"/>
        <v>1.6851416414735088E-2</v>
      </c>
      <c r="S183" s="63">
        <f t="shared" si="12"/>
        <v>-3.7422842320514562E-4</v>
      </c>
      <c r="T183" s="48">
        <f t="shared" si="19"/>
        <v>-6.7985412237972827E-3</v>
      </c>
      <c r="U183" s="51">
        <f t="shared" si="14"/>
        <v>1.4004691273460958E-7</v>
      </c>
      <c r="V183" s="51">
        <f t="shared" si="15"/>
        <v>2.5442073622768383E-6</v>
      </c>
      <c r="AG183" s="23"/>
      <c r="AJ183" s="108">
        <v>43823</v>
      </c>
      <c r="AK183" s="109">
        <v>-5.5025054363240233E-3</v>
      </c>
      <c r="AL183" s="109">
        <v>-9.9426168967672313E-3</v>
      </c>
    </row>
    <row r="184" spans="1:38" x14ac:dyDescent="0.45">
      <c r="A184" s="43">
        <v>43830</v>
      </c>
      <c r="B184" s="45">
        <v>15754.05</v>
      </c>
      <c r="C184" s="38">
        <v>15652.4</v>
      </c>
      <c r="D184" s="48">
        <f t="shared" si="16"/>
        <v>-7.7717908082408638E-3</v>
      </c>
      <c r="J184" s="37">
        <v>43830</v>
      </c>
      <c r="K184" s="57">
        <v>908.15</v>
      </c>
      <c r="L184" s="23">
        <v>922.25</v>
      </c>
      <c r="M184" s="51">
        <f t="shared" si="17"/>
        <v>1.5526069481913707E-2</v>
      </c>
      <c r="S184" s="63">
        <f t="shared" si="12"/>
        <v>7.0363616778426862E-3</v>
      </c>
      <c r="T184" s="48">
        <f t="shared" si="19"/>
        <v>-1.8416123432893318E-2</v>
      </c>
      <c r="U184" s="51">
        <f t="shared" si="14"/>
        <v>4.9510385661413143E-5</v>
      </c>
      <c r="V184" s="51">
        <f t="shared" si="15"/>
        <v>-1.2958250517763125E-4</v>
      </c>
      <c r="AG184" s="23"/>
      <c r="AJ184" s="108">
        <v>43825</v>
      </c>
      <c r="AK184" s="109">
        <v>-4.5474135199199406E-3</v>
      </c>
      <c r="AL184" s="109">
        <v>1.9683231952255298E-2</v>
      </c>
    </row>
    <row r="185" spans="1:38" x14ac:dyDescent="0.45">
      <c r="A185" s="43">
        <v>43831</v>
      </c>
      <c r="B185" s="45">
        <v>15705.9</v>
      </c>
      <c r="C185" s="38">
        <v>15722.15</v>
      </c>
      <c r="D185" s="48">
        <f t="shared" si="16"/>
        <v>4.4561856328741989E-3</v>
      </c>
      <c r="J185" s="37">
        <v>43831</v>
      </c>
      <c r="K185" s="57">
        <v>927</v>
      </c>
      <c r="L185" s="23">
        <v>923.8</v>
      </c>
      <c r="M185" s="51">
        <f t="shared" si="17"/>
        <v>1.6806722689075571E-3</v>
      </c>
      <c r="S185" s="63">
        <f t="shared" si="12"/>
        <v>-5.1916147632723765E-3</v>
      </c>
      <c r="T185" s="48">
        <f t="shared" si="19"/>
        <v>-1.7090776500071937E-2</v>
      </c>
      <c r="U185" s="51">
        <f t="shared" si="14"/>
        <v>2.6952863850227694E-5</v>
      </c>
      <c r="V185" s="51">
        <f t="shared" si="15"/>
        <v>8.8728727593562068E-5</v>
      </c>
      <c r="AG185" s="23"/>
      <c r="AJ185" s="108">
        <v>43826</v>
      </c>
      <c r="AK185" s="109">
        <v>4.7273572322199531E-3</v>
      </c>
      <c r="AL185" s="109">
        <v>5.2338342056390541E-3</v>
      </c>
    </row>
    <row r="186" spans="1:38" x14ac:dyDescent="0.45">
      <c r="A186" s="43">
        <v>43832</v>
      </c>
      <c r="B186" s="45">
        <v>15754.9</v>
      </c>
      <c r="C186" s="38">
        <v>15709.65</v>
      </c>
      <c r="D186" s="48">
        <f t="shared" si="16"/>
        <v>-7.9505665573731399E-4</v>
      </c>
      <c r="J186" s="37">
        <v>43832</v>
      </c>
      <c r="K186" s="57">
        <v>923.8</v>
      </c>
      <c r="L186" s="23">
        <v>894.05</v>
      </c>
      <c r="M186" s="51">
        <f t="shared" si="17"/>
        <v>-3.2203940246806617E-2</v>
      </c>
      <c r="S186" s="63">
        <f t="shared" si="12"/>
        <v>5.9627525339136047E-5</v>
      </c>
      <c r="T186" s="48">
        <f t="shared" si="19"/>
        <v>-3.2453792870657857E-3</v>
      </c>
      <c r="U186" s="51">
        <f t="shared" si="14"/>
        <v>3.5554417780693112E-9</v>
      </c>
      <c r="V186" s="51">
        <f t="shared" si="15"/>
        <v>-1.9351393567462241E-7</v>
      </c>
      <c r="AG186" s="23"/>
      <c r="AJ186" s="108">
        <v>43829</v>
      </c>
      <c r="AK186" s="109">
        <v>-3.6120070719303232E-4</v>
      </c>
      <c r="AL186" s="109">
        <v>1.6851416414735088E-2</v>
      </c>
    </row>
    <row r="187" spans="1:38" x14ac:dyDescent="0.45">
      <c r="A187" s="43">
        <v>43833</v>
      </c>
      <c r="B187" s="45">
        <v>15727.6</v>
      </c>
      <c r="C187" s="38">
        <v>15936.6</v>
      </c>
      <c r="D187" s="48">
        <f t="shared" si="16"/>
        <v>1.4446534454936932E-2</v>
      </c>
      <c r="J187" s="37">
        <v>43833</v>
      </c>
      <c r="K187" s="57">
        <v>894</v>
      </c>
      <c r="L187" s="23">
        <v>883.7</v>
      </c>
      <c r="M187" s="51">
        <f t="shared" si="17"/>
        <v>-1.1576533750908724E-2</v>
      </c>
      <c r="S187" s="63">
        <f t="shared" si="12"/>
        <v>-1.518196358533511E-2</v>
      </c>
      <c r="T187" s="48">
        <f t="shared" si="19"/>
        <v>3.0639233228648387E-2</v>
      </c>
      <c r="U187" s="51">
        <f t="shared" si="14"/>
        <v>2.304920183064413E-4</v>
      </c>
      <c r="V187" s="51">
        <f t="shared" si="15"/>
        <v>-4.6516372315992928E-4</v>
      </c>
      <c r="AG187" s="23"/>
      <c r="AJ187" s="108">
        <v>43830</v>
      </c>
      <c r="AK187" s="109">
        <v>-7.7717908082408638E-3</v>
      </c>
      <c r="AL187" s="109">
        <v>1.5526069481913707E-2</v>
      </c>
    </row>
    <row r="188" spans="1:38" x14ac:dyDescent="0.45">
      <c r="A188" s="43">
        <v>43836</v>
      </c>
      <c r="B188" s="45">
        <v>15934.6</v>
      </c>
      <c r="C188" s="38">
        <v>15879.8</v>
      </c>
      <c r="D188" s="48">
        <f t="shared" si="16"/>
        <v>-3.5641228367406796E-3</v>
      </c>
      <c r="J188" s="37">
        <v>43836</v>
      </c>
      <c r="K188" s="57">
        <v>883</v>
      </c>
      <c r="L188" s="23">
        <v>875.2</v>
      </c>
      <c r="M188" s="51">
        <f t="shared" si="17"/>
        <v>-9.6186488627362232E-3</v>
      </c>
      <c r="S188" s="63">
        <f t="shared" si="12"/>
        <v>2.8286937063425016E-3</v>
      </c>
      <c r="T188" s="48">
        <f t="shared" si="19"/>
        <v>1.0011826732750495E-2</v>
      </c>
      <c r="U188" s="51">
        <f t="shared" si="14"/>
        <v>8.0015080843016789E-6</v>
      </c>
      <c r="V188" s="51">
        <f t="shared" si="15"/>
        <v>2.8320391267922938E-5</v>
      </c>
      <c r="AG188" s="23"/>
      <c r="AJ188" s="108">
        <v>43831</v>
      </c>
      <c r="AK188" s="109">
        <v>4.4561856328741989E-3</v>
      </c>
      <c r="AL188" s="109">
        <v>1.6806722689075571E-3</v>
      </c>
    </row>
    <row r="189" spans="1:38" x14ac:dyDescent="0.45">
      <c r="A189" s="43">
        <v>43837</v>
      </c>
      <c r="B189" s="45">
        <v>15893.35</v>
      </c>
      <c r="C189" s="38">
        <v>15895.2</v>
      </c>
      <c r="D189" s="48">
        <f t="shared" si="16"/>
        <v>9.697855136714395E-4</v>
      </c>
      <c r="J189" s="37">
        <v>43837</v>
      </c>
      <c r="K189" s="57">
        <v>878</v>
      </c>
      <c r="L189" s="23">
        <v>885.8</v>
      </c>
      <c r="M189" s="51">
        <f t="shared" si="17"/>
        <v>1.2111517367458857E-2</v>
      </c>
      <c r="S189" s="63">
        <f t="shared" si="12"/>
        <v>-1.7052146440696176E-3</v>
      </c>
      <c r="T189" s="48">
        <f t="shared" si="19"/>
        <v>8.0539418445779946E-3</v>
      </c>
      <c r="U189" s="51">
        <f t="shared" si="14"/>
        <v>2.9077569823494726E-6</v>
      </c>
      <c r="V189" s="51">
        <f t="shared" si="15"/>
        <v>-1.3733699575859463E-5</v>
      </c>
      <c r="AG189" s="23"/>
      <c r="AJ189" s="108">
        <v>43832</v>
      </c>
      <c r="AK189" s="109">
        <v>-7.9505665573731399E-4</v>
      </c>
      <c r="AL189" s="109">
        <v>-3.2203940246806617E-2</v>
      </c>
    </row>
    <row r="190" spans="1:38" x14ac:dyDescent="0.45">
      <c r="A190" s="43">
        <v>43838</v>
      </c>
      <c r="B190" s="45">
        <v>15840.9</v>
      </c>
      <c r="C190" s="38">
        <v>15953.45</v>
      </c>
      <c r="D190" s="48">
        <f t="shared" si="16"/>
        <v>3.6646283154662118E-3</v>
      </c>
      <c r="J190" s="37">
        <v>43838</v>
      </c>
      <c r="K190" s="57">
        <v>884.8</v>
      </c>
      <c r="L190" s="23">
        <v>883.95</v>
      </c>
      <c r="M190" s="51">
        <f t="shared" si="17"/>
        <v>-2.0885075637840922E-3</v>
      </c>
      <c r="S190" s="63">
        <f t="shared" si="12"/>
        <v>-4.4000574458643894E-3</v>
      </c>
      <c r="T190" s="48">
        <f t="shared" si="19"/>
        <v>-1.3676224385617086E-2</v>
      </c>
      <c r="U190" s="51">
        <f t="shared" si="14"/>
        <v>1.9360505526906656E-5</v>
      </c>
      <c r="V190" s="51">
        <f t="shared" si="15"/>
        <v>6.017617293924659E-5</v>
      </c>
      <c r="AG190" s="23"/>
      <c r="AJ190" s="108">
        <v>43833</v>
      </c>
      <c r="AK190" s="109">
        <v>1.4446534454936932E-2</v>
      </c>
      <c r="AL190" s="109">
        <v>-1.1576533750908724E-2</v>
      </c>
    </row>
    <row r="191" spans="1:38" x14ac:dyDescent="0.45">
      <c r="A191" s="43">
        <v>43839</v>
      </c>
      <c r="B191" s="45">
        <v>15970.65</v>
      </c>
      <c r="C191" s="38">
        <v>15925.15</v>
      </c>
      <c r="D191" s="48">
        <f t="shared" si="16"/>
        <v>-1.7739109722348934E-3</v>
      </c>
      <c r="J191" s="37">
        <v>43839</v>
      </c>
      <c r="K191" s="57">
        <v>889.6</v>
      </c>
      <c r="L191" s="23">
        <v>883.3</v>
      </c>
      <c r="M191" s="51">
        <f t="shared" si="17"/>
        <v>-7.3533570903339118E-4</v>
      </c>
      <c r="S191" s="63">
        <f t="shared" si="12"/>
        <v>1.0384818418367153E-3</v>
      </c>
      <c r="T191" s="48">
        <f t="shared" si="19"/>
        <v>5.2380054562586355E-4</v>
      </c>
      <c r="U191" s="51">
        <f t="shared" si="14"/>
        <v>1.0784445358245766E-6</v>
      </c>
      <c r="V191" s="51">
        <f t="shared" si="15"/>
        <v>5.4395735537662324E-7</v>
      </c>
      <c r="AG191" s="23"/>
      <c r="AJ191" s="108">
        <v>43836</v>
      </c>
      <c r="AK191" s="109">
        <v>-3.5641228367406796E-3</v>
      </c>
      <c r="AL191" s="109">
        <v>-9.6186488627362232E-3</v>
      </c>
    </row>
    <row r="192" spans="1:38" x14ac:dyDescent="0.45">
      <c r="A192" s="43">
        <v>43840</v>
      </c>
      <c r="B192" s="45">
        <v>16040.65</v>
      </c>
      <c r="C192" s="38">
        <v>15959.9</v>
      </c>
      <c r="D192" s="48">
        <f t="shared" si="16"/>
        <v>2.1820830573024974E-3</v>
      </c>
      <c r="J192" s="37">
        <v>43840</v>
      </c>
      <c r="K192" s="57">
        <v>883.3</v>
      </c>
      <c r="L192" s="23">
        <v>876.5</v>
      </c>
      <c r="M192" s="51">
        <f t="shared" si="17"/>
        <v>-7.6984037133476235E-3</v>
      </c>
      <c r="S192" s="63">
        <f t="shared" si="12"/>
        <v>-2.9175121877006755E-3</v>
      </c>
      <c r="T192" s="48">
        <f t="shared" si="19"/>
        <v>-8.2937130912483746E-4</v>
      </c>
      <c r="U192" s="51">
        <f t="shared" si="14"/>
        <v>8.5118773653819811E-6</v>
      </c>
      <c r="V192" s="51">
        <f t="shared" si="15"/>
        <v>2.4197009025009776E-6</v>
      </c>
      <c r="AG192" s="23"/>
      <c r="AJ192" s="108">
        <v>43837</v>
      </c>
      <c r="AK192" s="109">
        <v>9.697855136714395E-4</v>
      </c>
      <c r="AL192" s="109">
        <v>1.2111517367458857E-2</v>
      </c>
    </row>
    <row r="193" spans="1:38" x14ac:dyDescent="0.45">
      <c r="A193" s="43">
        <v>43843</v>
      </c>
      <c r="B193" s="45">
        <v>16135.5</v>
      </c>
      <c r="C193" s="38">
        <v>16225.9</v>
      </c>
      <c r="D193" s="48">
        <f t="shared" si="16"/>
        <v>1.6666771095056987E-2</v>
      </c>
      <c r="J193" s="37">
        <v>43843</v>
      </c>
      <c r="K193" s="57">
        <v>874</v>
      </c>
      <c r="L193" s="23">
        <v>882.5</v>
      </c>
      <c r="M193" s="51">
        <f t="shared" si="17"/>
        <v>6.8454078722191003E-3</v>
      </c>
      <c r="S193" s="63">
        <f t="shared" si="12"/>
        <v>-1.7402200225455165E-2</v>
      </c>
      <c r="T193" s="48">
        <f t="shared" si="19"/>
        <v>6.1336966951893949E-3</v>
      </c>
      <c r="U193" s="51">
        <f t="shared" si="14"/>
        <v>3.0283657268683178E-4</v>
      </c>
      <c r="V193" s="51">
        <f t="shared" si="15"/>
        <v>-1.0673981801189849E-4</v>
      </c>
      <c r="AG193" s="23"/>
      <c r="AJ193" s="108">
        <v>43838</v>
      </c>
      <c r="AK193" s="109">
        <v>3.6646283154662118E-3</v>
      </c>
      <c r="AL193" s="109">
        <v>-2.0885075637840922E-3</v>
      </c>
    </row>
    <row r="194" spans="1:38" x14ac:dyDescent="0.45">
      <c r="A194" s="43">
        <v>43844</v>
      </c>
      <c r="B194" s="45">
        <v>16238.15</v>
      </c>
      <c r="C194" s="38">
        <v>16362.35</v>
      </c>
      <c r="D194" s="48">
        <f t="shared" si="16"/>
        <v>8.4093948563717102E-3</v>
      </c>
      <c r="J194" s="37">
        <v>43844</v>
      </c>
      <c r="K194" s="57">
        <v>889</v>
      </c>
      <c r="L194" s="23">
        <v>900.35</v>
      </c>
      <c r="M194" s="51">
        <f t="shared" si="17"/>
        <v>2.0226628895184229E-2</v>
      </c>
      <c r="S194" s="63">
        <f t="shared" si="12"/>
        <v>-9.1448239867698879E-3</v>
      </c>
      <c r="T194" s="48">
        <f t="shared" si="19"/>
        <v>-8.4101148903773289E-3</v>
      </c>
      <c r="U194" s="51">
        <f t="shared" si="14"/>
        <v>8.3627805749001907E-5</v>
      </c>
      <c r="V194" s="51">
        <f t="shared" si="15"/>
        <v>7.6909020381013207E-5</v>
      </c>
      <c r="AG194" s="23"/>
      <c r="AJ194" s="108">
        <v>43839</v>
      </c>
      <c r="AK194" s="109">
        <v>-1.7739109722348934E-3</v>
      </c>
      <c r="AL194" s="109">
        <v>-7.3533570903339118E-4</v>
      </c>
    </row>
    <row r="195" spans="1:38" x14ac:dyDescent="0.45">
      <c r="A195" s="43">
        <v>43845</v>
      </c>
      <c r="B195" s="45">
        <v>16354.2</v>
      </c>
      <c r="C195" s="38">
        <v>16346.85</v>
      </c>
      <c r="D195" s="48">
        <f t="shared" si="16"/>
        <v>-9.4729669026760721E-4</v>
      </c>
      <c r="J195" s="37">
        <v>43845</v>
      </c>
      <c r="K195" s="57">
        <v>900.3</v>
      </c>
      <c r="L195" s="23">
        <v>901.4</v>
      </c>
      <c r="M195" s="51">
        <f t="shared" si="17"/>
        <v>1.1662131393346264E-3</v>
      </c>
      <c r="S195" s="63">
        <f t="shared" ref="S195:S248" si="20">$H$2-D195</f>
        <v>2.1186755986942927E-4</v>
      </c>
      <c r="T195" s="48">
        <f t="shared" si="19"/>
        <v>-2.1791335913342459E-2</v>
      </c>
      <c r="U195" s="51">
        <f t="shared" ref="U195:U248" si="21">($H$2-D195)^2</f>
        <v>4.4887862925026193E-8</v>
      </c>
      <c r="V195" s="51">
        <f t="shared" ref="V195:V248" si="22">S195*T195</f>
        <v>-4.6168771662549275E-6</v>
      </c>
      <c r="AG195" s="23"/>
      <c r="AJ195" s="108">
        <v>43840</v>
      </c>
      <c r="AK195" s="109">
        <v>2.1820830573024974E-3</v>
      </c>
      <c r="AL195" s="109">
        <v>-7.6984037133476235E-3</v>
      </c>
    </row>
    <row r="196" spans="1:38" x14ac:dyDescent="0.45">
      <c r="A196" s="43">
        <v>43846</v>
      </c>
      <c r="B196" s="45">
        <v>16372.15</v>
      </c>
      <c r="C196" s="38">
        <v>16381.65</v>
      </c>
      <c r="D196" s="48">
        <f t="shared" si="16"/>
        <v>2.1288505124839041E-3</v>
      </c>
      <c r="J196" s="37">
        <v>43846</v>
      </c>
      <c r="K196" s="57">
        <v>906.95</v>
      </c>
      <c r="L196" s="23">
        <v>889.15</v>
      </c>
      <c r="M196" s="51">
        <f t="shared" ref="M196:M248" si="23">L196/L195-1</f>
        <v>-1.3589971155979597E-2</v>
      </c>
      <c r="S196" s="63">
        <f t="shared" si="20"/>
        <v>-2.8642796428820822E-3</v>
      </c>
      <c r="T196" s="48">
        <f t="shared" si="19"/>
        <v>-2.7309201574928551E-3</v>
      </c>
      <c r="U196" s="51">
        <f t="shared" si="21"/>
        <v>8.2040978726287075E-6</v>
      </c>
      <c r="V196" s="51">
        <f t="shared" si="22"/>
        <v>7.8221190134431137E-6</v>
      </c>
      <c r="AG196" s="23"/>
      <c r="AJ196" s="108">
        <v>43843</v>
      </c>
      <c r="AK196" s="109">
        <v>1.6666771095056987E-2</v>
      </c>
      <c r="AL196" s="109">
        <v>6.8454078722191003E-3</v>
      </c>
    </row>
    <row r="197" spans="1:38" x14ac:dyDescent="0.45">
      <c r="A197" s="43">
        <v>43847</v>
      </c>
      <c r="B197" s="45">
        <v>16396.5</v>
      </c>
      <c r="C197" s="38">
        <v>16356.6</v>
      </c>
      <c r="D197" s="48">
        <f t="shared" ref="D197:D248" si="24">C197/C196-1</f>
        <v>-1.5291499940481845E-3</v>
      </c>
      <c r="J197" s="37">
        <v>43847</v>
      </c>
      <c r="K197" s="57">
        <v>893</v>
      </c>
      <c r="L197" s="23">
        <v>898.1</v>
      </c>
      <c r="M197" s="51">
        <f t="shared" si="23"/>
        <v>1.0065793173255511E-2</v>
      </c>
      <c r="S197" s="63">
        <f t="shared" si="20"/>
        <v>7.9372086365000658E-4</v>
      </c>
      <c r="T197" s="48">
        <f t="shared" si="19"/>
        <v>1.2025264137821368E-2</v>
      </c>
      <c r="U197" s="51">
        <f t="shared" si="21"/>
        <v>6.299928093933123E-7</v>
      </c>
      <c r="V197" s="51">
        <f t="shared" si="22"/>
        <v>9.5447030370910274E-6</v>
      </c>
      <c r="AG197" s="23"/>
      <c r="AJ197" s="108">
        <v>43844</v>
      </c>
      <c r="AK197" s="109">
        <v>8.4093948563717102E-3</v>
      </c>
      <c r="AL197" s="109">
        <v>2.0226628895184229E-2</v>
      </c>
    </row>
    <row r="198" spans="1:38" x14ac:dyDescent="0.45">
      <c r="A198" s="43">
        <v>43850</v>
      </c>
      <c r="B198" s="45">
        <v>16389.599999999999</v>
      </c>
      <c r="C198" s="38">
        <v>16207.15</v>
      </c>
      <c r="D198" s="48">
        <f t="shared" si="24"/>
        <v>-9.1369844588728988E-3</v>
      </c>
      <c r="J198" s="37">
        <v>43850</v>
      </c>
      <c r="K198" s="57">
        <v>898.1</v>
      </c>
      <c r="L198" s="23">
        <v>885.9</v>
      </c>
      <c r="M198" s="51">
        <f t="shared" si="23"/>
        <v>-1.3584233381583433E-2</v>
      </c>
      <c r="S198" s="63">
        <f t="shared" si="20"/>
        <v>8.4015553284747212E-3</v>
      </c>
      <c r="T198" s="48">
        <f t="shared" si="19"/>
        <v>-1.1630500191413739E-2</v>
      </c>
      <c r="U198" s="51">
        <f t="shared" si="21"/>
        <v>7.0586131937421984E-5</v>
      </c>
      <c r="V198" s="51">
        <f t="shared" si="22"/>
        <v>-9.7714290855998364E-5</v>
      </c>
      <c r="AG198" s="23"/>
      <c r="AJ198" s="108">
        <v>43845</v>
      </c>
      <c r="AK198" s="109">
        <v>-9.4729669026760721E-4</v>
      </c>
      <c r="AL198" s="109">
        <v>1.1662131393346264E-3</v>
      </c>
    </row>
    <row r="199" spans="1:38" x14ac:dyDescent="0.45">
      <c r="A199" s="43">
        <v>43851</v>
      </c>
      <c r="B199" s="45">
        <v>16190.8</v>
      </c>
      <c r="C199" s="38">
        <v>16175.2</v>
      </c>
      <c r="D199" s="48">
        <f t="shared" si="24"/>
        <v>-1.9713521501312226E-3</v>
      </c>
      <c r="J199" s="37">
        <v>43851</v>
      </c>
      <c r="K199" s="57">
        <v>883.5</v>
      </c>
      <c r="L199" s="23">
        <v>880</v>
      </c>
      <c r="M199" s="51">
        <f t="shared" si="23"/>
        <v>-6.6598938932158624E-3</v>
      </c>
      <c r="S199" s="63">
        <f t="shared" si="20"/>
        <v>1.2359230197330445E-3</v>
      </c>
      <c r="T199" s="48">
        <f t="shared" si="19"/>
        <v>1.2019526363425204E-2</v>
      </c>
      <c r="U199" s="51">
        <f t="shared" si="21"/>
        <v>1.5275057107060474E-6</v>
      </c>
      <c r="V199" s="51">
        <f t="shared" si="22"/>
        <v>1.4855209318845417E-5</v>
      </c>
      <c r="AG199" s="23"/>
      <c r="AJ199" s="108">
        <v>43846</v>
      </c>
      <c r="AK199" s="109">
        <v>2.1288505124839041E-3</v>
      </c>
      <c r="AL199" s="109">
        <v>-1.3589971155979597E-2</v>
      </c>
    </row>
    <row r="200" spans="1:38" x14ac:dyDescent="0.45">
      <c r="A200" s="43">
        <v>43852</v>
      </c>
      <c r="B200" s="45">
        <v>16245.95</v>
      </c>
      <c r="C200" s="38">
        <v>16334.55</v>
      </c>
      <c r="D200" s="48">
        <f t="shared" si="24"/>
        <v>9.8515010633561939E-3</v>
      </c>
      <c r="J200" s="37">
        <v>43852</v>
      </c>
      <c r="K200" s="57">
        <v>886</v>
      </c>
      <c r="L200" s="23">
        <v>888.9</v>
      </c>
      <c r="M200" s="51">
        <f t="shared" si="23"/>
        <v>1.0113636363636269E-2</v>
      </c>
      <c r="S200" s="63">
        <f t="shared" si="20"/>
        <v>-1.0586930193754372E-2</v>
      </c>
      <c r="T200" s="48">
        <f t="shared" si="19"/>
        <v>5.0951868750576338E-3</v>
      </c>
      <c r="U200" s="51">
        <f t="shared" si="21"/>
        <v>1.1208309092742797E-4</v>
      </c>
      <c r="V200" s="51">
        <f t="shared" si="22"/>
        <v>-5.3942387770368644E-5</v>
      </c>
      <c r="AG200" s="23"/>
      <c r="AJ200" s="108">
        <v>43847</v>
      </c>
      <c r="AK200" s="109">
        <v>-1.5291499940481845E-3</v>
      </c>
      <c r="AL200" s="109">
        <v>1.0065793173255511E-2</v>
      </c>
    </row>
    <row r="201" spans="1:38" x14ac:dyDescent="0.45">
      <c r="A201" s="43">
        <v>43853</v>
      </c>
      <c r="B201" s="45">
        <v>16380.6</v>
      </c>
      <c r="C201" s="38">
        <v>16474.400000000001</v>
      </c>
      <c r="D201" s="48">
        <f t="shared" si="24"/>
        <v>8.5616071455902887E-3</v>
      </c>
      <c r="J201" s="37">
        <v>43853</v>
      </c>
      <c r="K201" s="57">
        <v>889</v>
      </c>
      <c r="L201" s="23">
        <v>911.1</v>
      </c>
      <c r="M201" s="51">
        <f t="shared" si="23"/>
        <v>2.497468781640233E-2</v>
      </c>
      <c r="S201" s="63">
        <f t="shared" si="20"/>
        <v>-9.2970362759884663E-3</v>
      </c>
      <c r="T201" s="48">
        <f t="shared" si="19"/>
        <v>-1.1678343381794498E-2</v>
      </c>
      <c r="U201" s="51">
        <f t="shared" si="21"/>
        <v>8.6434883517045487E-5</v>
      </c>
      <c r="V201" s="51">
        <f t="shared" si="22"/>
        <v>1.0857398206399327E-4</v>
      </c>
      <c r="AG201" s="23"/>
      <c r="AJ201" s="108">
        <v>43850</v>
      </c>
      <c r="AK201" s="109">
        <v>-9.1369844588728988E-3</v>
      </c>
      <c r="AL201" s="109">
        <v>-1.3584233381583433E-2</v>
      </c>
    </row>
    <row r="202" spans="1:38" x14ac:dyDescent="0.45">
      <c r="A202" s="43">
        <v>43854</v>
      </c>
      <c r="B202" s="45">
        <v>16410.5</v>
      </c>
      <c r="C202" s="38">
        <v>16472.75</v>
      </c>
      <c r="D202" s="48">
        <f t="shared" si="24"/>
        <v>-1.0015539260921358E-4</v>
      </c>
      <c r="J202" s="37">
        <v>43854</v>
      </c>
      <c r="K202" s="57">
        <v>915</v>
      </c>
      <c r="L202" s="23">
        <v>908.45</v>
      </c>
      <c r="M202" s="51">
        <f t="shared" si="23"/>
        <v>-2.9085720557567862E-3</v>
      </c>
      <c r="S202" s="63">
        <f t="shared" si="20"/>
        <v>-6.3527373778896436E-4</v>
      </c>
      <c r="T202" s="48">
        <f t="shared" si="19"/>
        <v>-2.653939483456056E-2</v>
      </c>
      <c r="U202" s="51">
        <f t="shared" si="21"/>
        <v>4.0357272192436184E-7</v>
      </c>
      <c r="V202" s="51">
        <f t="shared" si="22"/>
        <v>1.6859780555208419E-5</v>
      </c>
      <c r="AG202" s="23"/>
      <c r="AJ202" s="108">
        <v>43851</v>
      </c>
      <c r="AK202" s="109">
        <v>-1.9713521501312226E-3</v>
      </c>
      <c r="AL202" s="109">
        <v>-6.6598938932158624E-3</v>
      </c>
    </row>
    <row r="203" spans="1:38" x14ac:dyDescent="0.45">
      <c r="A203" s="43">
        <v>43857</v>
      </c>
      <c r="B203" s="45">
        <v>16456.2</v>
      </c>
      <c r="C203" s="38">
        <v>16393.55</v>
      </c>
      <c r="D203" s="48">
        <f t="shared" si="24"/>
        <v>-4.8079403863957593E-3</v>
      </c>
      <c r="J203" s="37">
        <v>43857</v>
      </c>
      <c r="K203" s="57">
        <v>907.95</v>
      </c>
      <c r="L203" s="23">
        <v>891.1</v>
      </c>
      <c r="M203" s="51">
        <f t="shared" si="23"/>
        <v>-1.9098464417414251E-2</v>
      </c>
      <c r="S203" s="63">
        <f t="shared" si="20"/>
        <v>4.0725112559975817E-3</v>
      </c>
      <c r="T203" s="48">
        <f t="shared" si="19"/>
        <v>1.3438650375985576E-3</v>
      </c>
      <c r="U203" s="51">
        <f t="shared" si="21"/>
        <v>1.6585347930226999E-5</v>
      </c>
      <c r="V203" s="51">
        <f t="shared" si="22"/>
        <v>5.472905492161739E-6</v>
      </c>
      <c r="AG203" s="23"/>
      <c r="AJ203" s="108">
        <v>43852</v>
      </c>
      <c r="AK203" s="109">
        <v>9.8515010633561939E-3</v>
      </c>
      <c r="AL203" s="109">
        <v>1.0113636363636269E-2</v>
      </c>
    </row>
    <row r="204" spans="1:38" x14ac:dyDescent="0.45">
      <c r="A204" s="43">
        <v>43858</v>
      </c>
      <c r="B204" s="45">
        <v>16442.849999999999</v>
      </c>
      <c r="C204" s="38">
        <v>16429.75</v>
      </c>
      <c r="D204" s="48">
        <f t="shared" si="24"/>
        <v>2.2081855363846881E-3</v>
      </c>
      <c r="J204" s="37">
        <v>43858</v>
      </c>
      <c r="K204" s="57">
        <v>890</v>
      </c>
      <c r="L204" s="23">
        <v>925.5</v>
      </c>
      <c r="M204" s="51">
        <f t="shared" si="23"/>
        <v>3.8603972618112437E-2</v>
      </c>
      <c r="S204" s="63">
        <f t="shared" si="20"/>
        <v>-2.9436146667828661E-3</v>
      </c>
      <c r="T204" s="48">
        <f t="shared" si="19"/>
        <v>1.7533757399256021E-2</v>
      </c>
      <c r="U204" s="51">
        <f t="shared" si="21"/>
        <v>8.6648673064992044E-6</v>
      </c>
      <c r="V204" s="51">
        <f t="shared" si="22"/>
        <v>-5.1612625444262624E-5</v>
      </c>
      <c r="AG204" s="23"/>
      <c r="AJ204" s="108">
        <v>43853</v>
      </c>
      <c r="AK204" s="109">
        <v>8.5616071455902887E-3</v>
      </c>
      <c r="AL204" s="109">
        <v>2.497468781640233E-2</v>
      </c>
    </row>
    <row r="205" spans="1:38" x14ac:dyDescent="0.45">
      <c r="A205" s="43">
        <v>43859</v>
      </c>
      <c r="B205" s="45">
        <v>16513.2</v>
      </c>
      <c r="C205" s="38">
        <v>16479.3</v>
      </c>
      <c r="D205" s="48">
        <f t="shared" si="24"/>
        <v>3.0158706005873892E-3</v>
      </c>
      <c r="J205" s="37">
        <v>43859</v>
      </c>
      <c r="K205" s="57">
        <v>933</v>
      </c>
      <c r="L205" s="23">
        <v>936.6</v>
      </c>
      <c r="M205" s="51">
        <f t="shared" si="23"/>
        <v>1.1993517017828248E-2</v>
      </c>
      <c r="S205" s="63">
        <f t="shared" si="20"/>
        <v>-3.7512997309855673E-3</v>
      </c>
      <c r="T205" s="48">
        <f t="shared" si="19"/>
        <v>-4.0168679636270667E-2</v>
      </c>
      <c r="U205" s="51">
        <f t="shared" si="21"/>
        <v>1.4072249671692388E-5</v>
      </c>
      <c r="V205" s="51">
        <f t="shared" si="22"/>
        <v>1.5068475711358759E-4</v>
      </c>
      <c r="AG205" s="23"/>
      <c r="AJ205" s="108">
        <v>43854</v>
      </c>
      <c r="AK205" s="109">
        <v>-1.0015539260921358E-4</v>
      </c>
      <c r="AL205" s="109">
        <v>-2.9085720557567862E-3</v>
      </c>
    </row>
    <row r="206" spans="1:38" x14ac:dyDescent="0.45">
      <c r="A206" s="43">
        <v>43860</v>
      </c>
      <c r="B206" s="45">
        <v>16509</v>
      </c>
      <c r="C206" s="38">
        <v>16327.9</v>
      </c>
      <c r="D206" s="48">
        <f t="shared" si="24"/>
        <v>-9.1872834404373993E-3</v>
      </c>
      <c r="J206" s="37">
        <v>43860</v>
      </c>
      <c r="K206" s="57">
        <v>933</v>
      </c>
      <c r="L206" s="23">
        <v>918.95</v>
      </c>
      <c r="M206" s="51">
        <f t="shared" si="23"/>
        <v>-1.884475763399529E-2</v>
      </c>
      <c r="S206" s="63">
        <f t="shared" si="20"/>
        <v>8.4518543100392217E-3</v>
      </c>
      <c r="T206" s="48">
        <f t="shared" ref="T206:T237" si="25">$Q$2-M205</f>
        <v>-1.3558224035986477E-2</v>
      </c>
      <c r="U206" s="51">
        <f t="shared" si="21"/>
        <v>7.1433841278128573E-5</v>
      </c>
      <c r="V206" s="51">
        <f t="shared" si="22"/>
        <v>-1.1459213425502968E-4</v>
      </c>
      <c r="AG206" s="23"/>
      <c r="AJ206" s="108">
        <v>43857</v>
      </c>
      <c r="AK206" s="109">
        <v>-4.8079403863957593E-3</v>
      </c>
      <c r="AL206" s="109">
        <v>-1.9098464417414251E-2</v>
      </c>
    </row>
    <row r="207" spans="1:38" x14ac:dyDescent="0.45">
      <c r="A207" s="43">
        <v>43861</v>
      </c>
      <c r="B207" s="45">
        <v>16333.15</v>
      </c>
      <c r="C207" s="38">
        <v>16144.15</v>
      </c>
      <c r="D207" s="48">
        <f t="shared" si="24"/>
        <v>-1.1253743592256171E-2</v>
      </c>
      <c r="J207" s="37">
        <v>43861</v>
      </c>
      <c r="K207" s="57">
        <v>920</v>
      </c>
      <c r="L207" s="23">
        <v>929.85</v>
      </c>
      <c r="M207" s="51">
        <f t="shared" si="23"/>
        <v>1.1861363512704726E-2</v>
      </c>
      <c r="S207" s="63">
        <f t="shared" si="20"/>
        <v>1.0518314461857994E-2</v>
      </c>
      <c r="T207" s="48">
        <f t="shared" si="25"/>
        <v>1.728005061583706E-2</v>
      </c>
      <c r="U207" s="51">
        <f t="shared" si="21"/>
        <v>1.1063493911853101E-4</v>
      </c>
      <c r="V207" s="51">
        <f t="shared" si="22"/>
        <v>1.8175700629419707E-4</v>
      </c>
      <c r="AG207" s="23"/>
      <c r="AJ207" s="108">
        <v>43858</v>
      </c>
      <c r="AK207" s="109">
        <v>2.2081855363846881E-3</v>
      </c>
      <c r="AL207" s="109">
        <v>3.8603972618112437E-2</v>
      </c>
    </row>
    <row r="208" spans="1:38" x14ac:dyDescent="0.45">
      <c r="A208" s="43">
        <v>43862</v>
      </c>
      <c r="B208" s="45">
        <v>16157.75</v>
      </c>
      <c r="C208" s="38">
        <v>16282.65</v>
      </c>
      <c r="D208" s="48">
        <f t="shared" si="24"/>
        <v>8.578958941783954E-3</v>
      </c>
      <c r="J208" s="37">
        <v>43862</v>
      </c>
      <c r="K208" s="57">
        <v>924</v>
      </c>
      <c r="L208" s="23">
        <v>921.45</v>
      </c>
      <c r="M208" s="51">
        <f t="shared" si="23"/>
        <v>-9.0337151153411233E-3</v>
      </c>
      <c r="S208" s="63">
        <f t="shared" si="20"/>
        <v>-9.3143880721821316E-3</v>
      </c>
      <c r="T208" s="48">
        <f t="shared" si="25"/>
        <v>-1.3426070530862954E-2</v>
      </c>
      <c r="U208" s="51">
        <f t="shared" si="21"/>
        <v>8.6757825159208767E-5</v>
      </c>
      <c r="V208" s="51">
        <f t="shared" si="22"/>
        <v>1.2505563120894593E-4</v>
      </c>
      <c r="AG208" s="23"/>
      <c r="AJ208" s="108">
        <v>43859</v>
      </c>
      <c r="AK208" s="109">
        <v>3.0158706005873892E-3</v>
      </c>
      <c r="AL208" s="109">
        <v>1.1993517017828248E-2</v>
      </c>
    </row>
    <row r="209" spans="1:38" x14ac:dyDescent="0.45">
      <c r="A209" s="43">
        <v>43864</v>
      </c>
      <c r="B209" s="45">
        <v>16282</v>
      </c>
      <c r="C209" s="38">
        <v>16059.9</v>
      </c>
      <c r="D209" s="48">
        <f t="shared" si="24"/>
        <v>-1.3680205617635943E-2</v>
      </c>
      <c r="J209" s="37">
        <v>43864</v>
      </c>
      <c r="K209" s="57">
        <v>920.1</v>
      </c>
      <c r="L209" s="23">
        <v>893.85</v>
      </c>
      <c r="M209" s="51">
        <f t="shared" si="23"/>
        <v>-2.9952791795539668E-2</v>
      </c>
      <c r="S209" s="63">
        <f t="shared" si="20"/>
        <v>1.2944776487237766E-2</v>
      </c>
      <c r="T209" s="48">
        <f t="shared" si="25"/>
        <v>7.4690080971828946E-3</v>
      </c>
      <c r="U209" s="51">
        <f t="shared" si="21"/>
        <v>1.6756723830454372E-4</v>
      </c>
      <c r="V209" s="51">
        <f t="shared" si="22"/>
        <v>9.6684640399401624E-5</v>
      </c>
      <c r="AG209" s="23"/>
      <c r="AJ209" s="108">
        <v>43860</v>
      </c>
      <c r="AK209" s="109">
        <v>-9.1872834404373993E-3</v>
      </c>
      <c r="AL209" s="109">
        <v>-1.884475763399529E-2</v>
      </c>
    </row>
    <row r="210" spans="1:38" x14ac:dyDescent="0.45">
      <c r="A210" s="43">
        <v>43865</v>
      </c>
      <c r="B210" s="45">
        <v>16174.8</v>
      </c>
      <c r="C210" s="38">
        <v>16350.85</v>
      </c>
      <c r="D210" s="48">
        <f t="shared" si="24"/>
        <v>1.8116551161588834E-2</v>
      </c>
      <c r="J210" s="37">
        <v>43865</v>
      </c>
      <c r="K210" s="57">
        <v>895.05</v>
      </c>
      <c r="L210" s="23">
        <v>913.35</v>
      </c>
      <c r="M210" s="51">
        <f t="shared" si="23"/>
        <v>2.1815740896123481E-2</v>
      </c>
      <c r="S210" s="63">
        <f t="shared" si="20"/>
        <v>-1.8851980291987012E-2</v>
      </c>
      <c r="T210" s="48">
        <f t="shared" si="25"/>
        <v>2.8388084777381438E-2</v>
      </c>
      <c r="U210" s="51">
        <f t="shared" si="21"/>
        <v>3.5539716092946672E-4</v>
      </c>
      <c r="V210" s="51">
        <f t="shared" si="22"/>
        <v>-5.3517161475045137E-4</v>
      </c>
      <c r="AG210" s="23"/>
      <c r="AJ210" s="108">
        <v>43861</v>
      </c>
      <c r="AK210" s="109">
        <v>-1.1253743592256171E-2</v>
      </c>
      <c r="AL210" s="109">
        <v>1.1861363512704726E-2</v>
      </c>
    </row>
    <row r="211" spans="1:38" x14ac:dyDescent="0.45">
      <c r="A211" s="43">
        <v>43866</v>
      </c>
      <c r="B211" s="45">
        <v>16354.45</v>
      </c>
      <c r="C211" s="38">
        <v>16448.55</v>
      </c>
      <c r="D211" s="48">
        <f t="shared" si="24"/>
        <v>5.9752245296116335E-3</v>
      </c>
      <c r="J211" s="37">
        <v>43866</v>
      </c>
      <c r="K211" s="57">
        <v>920</v>
      </c>
      <c r="L211" s="23">
        <v>920.95</v>
      </c>
      <c r="M211" s="51">
        <f t="shared" si="23"/>
        <v>8.3210160398532462E-3</v>
      </c>
      <c r="S211" s="63">
        <f t="shared" si="20"/>
        <v>-6.7106536600098111E-3</v>
      </c>
      <c r="T211" s="48">
        <f t="shared" si="25"/>
        <v>-2.3380447914281711E-2</v>
      </c>
      <c r="U211" s="51">
        <f t="shared" si="21"/>
        <v>4.5032872544603076E-5</v>
      </c>
      <c r="V211" s="51">
        <f t="shared" si="22"/>
        <v>1.5689808836864331E-4</v>
      </c>
      <c r="AG211" s="23"/>
      <c r="AJ211" s="108">
        <v>43862</v>
      </c>
      <c r="AK211" s="109">
        <v>8.578958941783954E-3</v>
      </c>
      <c r="AL211" s="109">
        <v>-9.0337151153411233E-3</v>
      </c>
    </row>
    <row r="212" spans="1:38" x14ac:dyDescent="0.45">
      <c r="A212" s="43">
        <v>43867</v>
      </c>
      <c r="B212" s="45">
        <v>16480.75</v>
      </c>
      <c r="C212" s="38">
        <v>16371.15</v>
      </c>
      <c r="D212" s="48">
        <f t="shared" si="24"/>
        <v>-4.7055819509925767E-3</v>
      </c>
      <c r="J212" s="37">
        <v>43867</v>
      </c>
      <c r="K212" s="57">
        <v>923.6</v>
      </c>
      <c r="L212" s="23">
        <v>942.95</v>
      </c>
      <c r="M212" s="51">
        <f t="shared" si="23"/>
        <v>2.3888376133340605E-2</v>
      </c>
      <c r="S212" s="63">
        <f t="shared" si="20"/>
        <v>3.9701528205943991E-3</v>
      </c>
      <c r="T212" s="48">
        <f t="shared" si="25"/>
        <v>-9.8857230580114749E-3</v>
      </c>
      <c r="U212" s="51">
        <f t="shared" si="21"/>
        <v>1.5762113418873664E-5</v>
      </c>
      <c r="V212" s="51">
        <f t="shared" si="22"/>
        <v>-3.9247831282379343E-5</v>
      </c>
      <c r="AG212" s="23"/>
      <c r="AJ212" s="108">
        <v>43864</v>
      </c>
      <c r="AK212" s="109">
        <v>-1.3680205617635943E-2</v>
      </c>
      <c r="AL212" s="109">
        <v>-2.9952791795539668E-2</v>
      </c>
    </row>
    <row r="213" spans="1:38" x14ac:dyDescent="0.45">
      <c r="A213" s="43">
        <v>43868</v>
      </c>
      <c r="B213" s="45">
        <v>16453</v>
      </c>
      <c r="C213" s="38">
        <v>16470.150000000001</v>
      </c>
      <c r="D213" s="48">
        <f t="shared" si="24"/>
        <v>6.0472233166273259E-3</v>
      </c>
      <c r="J213" s="37">
        <v>43868</v>
      </c>
      <c r="K213" s="57">
        <v>949.05</v>
      </c>
      <c r="L213" s="23">
        <v>937.4</v>
      </c>
      <c r="M213" s="51">
        <f t="shared" si="23"/>
        <v>-5.8857839758206243E-3</v>
      </c>
      <c r="S213" s="63">
        <f t="shared" si="20"/>
        <v>-6.7826524470255035E-3</v>
      </c>
      <c r="T213" s="48">
        <f t="shared" si="25"/>
        <v>-2.5453083151498836E-2</v>
      </c>
      <c r="U213" s="51">
        <f t="shared" si="21"/>
        <v>4.6004374217141048E-5</v>
      </c>
      <c r="V213" s="51">
        <f t="shared" si="22"/>
        <v>1.726394167218572E-4</v>
      </c>
      <c r="AG213" s="23"/>
      <c r="AJ213" s="108">
        <v>43865</v>
      </c>
      <c r="AK213" s="109">
        <v>1.8116551161588834E-2</v>
      </c>
      <c r="AL213" s="109">
        <v>2.1815740896123481E-2</v>
      </c>
    </row>
    <row r="214" spans="1:38" x14ac:dyDescent="0.45">
      <c r="A214" s="43">
        <v>43871</v>
      </c>
      <c r="B214" s="45">
        <v>16481.5</v>
      </c>
      <c r="C214" s="38">
        <v>16431.95</v>
      </c>
      <c r="D214" s="48">
        <f t="shared" si="24"/>
        <v>-2.3193474254940005E-3</v>
      </c>
      <c r="J214" s="37">
        <v>43871</v>
      </c>
      <c r="K214" s="57">
        <v>938.7</v>
      </c>
      <c r="L214" s="23">
        <v>930.05</v>
      </c>
      <c r="M214" s="51">
        <f t="shared" si="23"/>
        <v>-7.8408363558779559E-3</v>
      </c>
      <c r="S214" s="63">
        <f t="shared" si="20"/>
        <v>1.5839182950958225E-3</v>
      </c>
      <c r="T214" s="48">
        <f t="shared" si="25"/>
        <v>4.3210769576623956E-3</v>
      </c>
      <c r="U214" s="51">
        <f t="shared" si="21"/>
        <v>2.508797165539257E-6</v>
      </c>
      <c r="V214" s="51">
        <f t="shared" si="22"/>
        <v>6.8442328477584654E-6</v>
      </c>
      <c r="AG214" s="23"/>
      <c r="AJ214" s="108">
        <v>43866</v>
      </c>
      <c r="AK214" s="109">
        <v>5.9752245296116335E-3</v>
      </c>
      <c r="AL214" s="109">
        <v>8.3210160398532462E-3</v>
      </c>
    </row>
    <row r="215" spans="1:38" x14ac:dyDescent="0.45">
      <c r="A215" s="43">
        <v>43872</v>
      </c>
      <c r="B215" s="45">
        <v>16482.400000000001</v>
      </c>
      <c r="C215" s="38">
        <v>16452.3</v>
      </c>
      <c r="D215" s="48">
        <f t="shared" si="24"/>
        <v>1.2384409640973093E-3</v>
      </c>
      <c r="J215" s="37">
        <v>43872</v>
      </c>
      <c r="K215" s="57">
        <v>935.2</v>
      </c>
      <c r="L215" s="23">
        <v>913.3</v>
      </c>
      <c r="M215" s="51">
        <f t="shared" si="23"/>
        <v>-1.800978442019241E-2</v>
      </c>
      <c r="S215" s="63">
        <f t="shared" si="20"/>
        <v>-1.9738700944954874E-3</v>
      </c>
      <c r="T215" s="48">
        <f t="shared" si="25"/>
        <v>6.2761293377197273E-3</v>
      </c>
      <c r="U215" s="51">
        <f t="shared" si="21"/>
        <v>3.8961631499436245E-6</v>
      </c>
      <c r="V215" s="51">
        <f t="shared" si="22"/>
        <v>-1.2388264008910739E-5</v>
      </c>
      <c r="AG215" s="23"/>
      <c r="AJ215" s="108">
        <v>43867</v>
      </c>
      <c r="AK215" s="109">
        <v>-4.7055819509925767E-3</v>
      </c>
      <c r="AL215" s="109">
        <v>2.3888376133340605E-2</v>
      </c>
    </row>
    <row r="216" spans="1:38" x14ac:dyDescent="0.45">
      <c r="A216" s="43">
        <v>43873</v>
      </c>
      <c r="B216" s="45">
        <v>16462.25</v>
      </c>
      <c r="C216" s="38">
        <v>16538.099999999999</v>
      </c>
      <c r="D216" s="48">
        <f t="shared" si="24"/>
        <v>5.2150763115186294E-3</v>
      </c>
      <c r="J216" s="37">
        <v>43873</v>
      </c>
      <c r="K216" s="57">
        <v>918</v>
      </c>
      <c r="L216" s="23">
        <v>889.95</v>
      </c>
      <c r="M216" s="51">
        <f t="shared" si="23"/>
        <v>-2.5566626519215929E-2</v>
      </c>
      <c r="S216" s="63">
        <f t="shared" si="20"/>
        <v>-5.950505441916807E-3</v>
      </c>
      <c r="T216" s="48">
        <f t="shared" si="25"/>
        <v>1.6445077402034179E-2</v>
      </c>
      <c r="U216" s="51">
        <f t="shared" si="21"/>
        <v>3.5408515014281537E-5</v>
      </c>
      <c r="V216" s="51">
        <f t="shared" si="22"/>
        <v>-9.7856522573547483E-5</v>
      </c>
      <c r="AG216" s="23"/>
      <c r="AJ216" s="108">
        <v>43868</v>
      </c>
      <c r="AK216" s="109">
        <v>6.0472233166273259E-3</v>
      </c>
      <c r="AL216" s="109">
        <v>-5.8857839758206243E-3</v>
      </c>
    </row>
    <row r="217" spans="1:38" x14ac:dyDescent="0.45">
      <c r="A217" s="43">
        <v>43874</v>
      </c>
      <c r="B217" s="45">
        <v>16578.75</v>
      </c>
      <c r="C217" s="38">
        <v>16673.05</v>
      </c>
      <c r="D217" s="48">
        <f t="shared" si="24"/>
        <v>8.1599458220715793E-3</v>
      </c>
      <c r="J217" s="37">
        <v>43874</v>
      </c>
      <c r="K217" s="57">
        <v>896.9</v>
      </c>
      <c r="L217" s="23">
        <v>891.7</v>
      </c>
      <c r="M217" s="51">
        <f t="shared" si="23"/>
        <v>1.9664026068879625E-3</v>
      </c>
      <c r="S217" s="63">
        <f t="shared" si="20"/>
        <v>-8.8953749524697569E-3</v>
      </c>
      <c r="T217" s="48">
        <f t="shared" si="25"/>
        <v>2.4001919501057699E-2</v>
      </c>
      <c r="U217" s="51">
        <f t="shared" si="21"/>
        <v>7.9127695545026336E-5</v>
      </c>
      <c r="V217" s="51">
        <f t="shared" si="22"/>
        <v>-2.1350607354090405E-4</v>
      </c>
      <c r="AG217" s="23"/>
      <c r="AJ217" s="108">
        <v>43871</v>
      </c>
      <c r="AK217" s="109">
        <v>-2.3193474254940005E-3</v>
      </c>
      <c r="AL217" s="109">
        <v>-7.8408363558779559E-3</v>
      </c>
    </row>
    <row r="218" spans="1:38" x14ac:dyDescent="0.45">
      <c r="A218" s="43">
        <v>43875</v>
      </c>
      <c r="B218" s="45">
        <v>16682.3</v>
      </c>
      <c r="C218" s="38">
        <v>16642.75</v>
      </c>
      <c r="D218" s="48">
        <f t="shared" si="24"/>
        <v>-1.8173039725785101E-3</v>
      </c>
      <c r="J218" s="37">
        <v>43875</v>
      </c>
      <c r="K218" s="57">
        <v>888</v>
      </c>
      <c r="L218" s="23">
        <v>906.75</v>
      </c>
      <c r="M218" s="51">
        <f t="shared" si="23"/>
        <v>1.6877873724346681E-2</v>
      </c>
      <c r="S218" s="63">
        <f t="shared" si="20"/>
        <v>1.081874842180332E-3</v>
      </c>
      <c r="T218" s="48">
        <f t="shared" si="25"/>
        <v>-3.5311096250461912E-3</v>
      </c>
      <c r="U218" s="51">
        <f t="shared" si="21"/>
        <v>1.1704531741427183E-6</v>
      </c>
      <c r="V218" s="51">
        <f t="shared" si="22"/>
        <v>-3.8202186683182996E-6</v>
      </c>
      <c r="AG218" s="23"/>
      <c r="AJ218" s="108">
        <v>43872</v>
      </c>
      <c r="AK218" s="109">
        <v>1.2384409640973093E-3</v>
      </c>
      <c r="AL218" s="109">
        <v>-1.800978442019241E-2</v>
      </c>
    </row>
    <row r="219" spans="1:38" x14ac:dyDescent="0.45">
      <c r="A219" s="43">
        <v>43878</v>
      </c>
      <c r="B219" s="45">
        <v>16707.650000000001</v>
      </c>
      <c r="C219" s="38">
        <v>16647.7</v>
      </c>
      <c r="D219" s="48">
        <f t="shared" si="24"/>
        <v>2.9742680746869254E-4</v>
      </c>
      <c r="J219" s="37">
        <v>43878</v>
      </c>
      <c r="K219" s="57">
        <v>913.95</v>
      </c>
      <c r="L219" s="23">
        <v>916.95</v>
      </c>
      <c r="M219" s="51">
        <f t="shared" si="23"/>
        <v>1.1248966087675782E-2</v>
      </c>
      <c r="S219" s="63">
        <f t="shared" si="20"/>
        <v>-1.0328559378668706E-3</v>
      </c>
      <c r="T219" s="48">
        <f t="shared" si="25"/>
        <v>-1.8442580742504912E-2</v>
      </c>
      <c r="U219" s="51">
        <f t="shared" si="21"/>
        <v>1.0667913883868529E-6</v>
      </c>
      <c r="V219" s="51">
        <f t="shared" si="22"/>
        <v>1.9048529029485398E-5</v>
      </c>
      <c r="AG219" s="23"/>
      <c r="AJ219" s="108">
        <v>43873</v>
      </c>
      <c r="AK219" s="109">
        <v>5.2150763115186294E-3</v>
      </c>
      <c r="AL219" s="109">
        <v>-2.5566626519215929E-2</v>
      </c>
    </row>
    <row r="220" spans="1:38" x14ac:dyDescent="0.45">
      <c r="A220" s="43">
        <v>43879</v>
      </c>
      <c r="B220" s="45">
        <v>16586.900000000001</v>
      </c>
      <c r="C220" s="38">
        <v>16748.75</v>
      </c>
      <c r="D220" s="48">
        <f t="shared" si="24"/>
        <v>6.0699075547974157E-3</v>
      </c>
      <c r="J220" s="37">
        <v>43879</v>
      </c>
      <c r="K220" s="57">
        <v>916.95</v>
      </c>
      <c r="L220" s="23">
        <v>895.15</v>
      </c>
      <c r="M220" s="51">
        <f t="shared" si="23"/>
        <v>-2.3774469709362589E-2</v>
      </c>
      <c r="S220" s="63">
        <f t="shared" si="20"/>
        <v>-6.8053366851955933E-3</v>
      </c>
      <c r="T220" s="48">
        <f t="shared" si="25"/>
        <v>-1.2813673105834011E-2</v>
      </c>
      <c r="U220" s="51">
        <f t="shared" si="21"/>
        <v>4.6312607398868947E-5</v>
      </c>
      <c r="V220" s="51">
        <f t="shared" si="22"/>
        <v>8.7201359659236347E-5</v>
      </c>
      <c r="AG220" s="23"/>
      <c r="AJ220" s="108">
        <v>43874</v>
      </c>
      <c r="AK220" s="109">
        <v>8.1599458220715793E-3</v>
      </c>
      <c r="AL220" s="109">
        <v>1.9664026068879625E-3</v>
      </c>
    </row>
    <row r="221" spans="1:38" x14ac:dyDescent="0.45">
      <c r="A221" s="43">
        <v>43880</v>
      </c>
      <c r="B221" s="45">
        <v>16796.400000000001</v>
      </c>
      <c r="C221" s="38">
        <v>16772.5</v>
      </c>
      <c r="D221" s="48">
        <f t="shared" si="24"/>
        <v>1.4180162698709253E-3</v>
      </c>
      <c r="J221" s="37">
        <v>43880</v>
      </c>
      <c r="K221" s="57">
        <v>900</v>
      </c>
      <c r="L221" s="23">
        <v>894.9</v>
      </c>
      <c r="M221" s="51">
        <f t="shared" si="23"/>
        <v>-2.7928280176503506E-4</v>
      </c>
      <c r="S221" s="63">
        <f t="shared" si="20"/>
        <v>-2.1534454002691034E-3</v>
      </c>
      <c r="T221" s="48">
        <f t="shared" si="25"/>
        <v>2.2209762691204359E-2</v>
      </c>
      <c r="U221" s="51">
        <f t="shared" si="21"/>
        <v>4.6373270919401589E-6</v>
      </c>
      <c r="V221" s="51">
        <f t="shared" si="22"/>
        <v>-4.7827511308442371E-5</v>
      </c>
      <c r="AG221" s="23"/>
      <c r="AJ221" s="108">
        <v>43875</v>
      </c>
      <c r="AK221" s="109">
        <v>-1.8173039725785101E-3</v>
      </c>
      <c r="AL221" s="109">
        <v>1.6877873724346681E-2</v>
      </c>
    </row>
    <row r="222" spans="1:38" x14ac:dyDescent="0.45">
      <c r="A222" s="43">
        <v>43881</v>
      </c>
      <c r="B222" s="45">
        <v>16826.3</v>
      </c>
      <c r="C222" s="38">
        <v>16649.400000000001</v>
      </c>
      <c r="D222" s="48">
        <f t="shared" si="24"/>
        <v>-7.3393948427484812E-3</v>
      </c>
      <c r="J222" s="37">
        <v>43881</v>
      </c>
      <c r="K222" s="57">
        <v>896</v>
      </c>
      <c r="L222" s="23">
        <v>900.65</v>
      </c>
      <c r="M222" s="51">
        <f t="shared" si="23"/>
        <v>6.4252989160800134E-3</v>
      </c>
      <c r="S222" s="63">
        <f t="shared" si="20"/>
        <v>6.6039657123503036E-3</v>
      </c>
      <c r="T222" s="48">
        <f t="shared" si="25"/>
        <v>-1.2854242163931936E-3</v>
      </c>
      <c r="U222" s="51">
        <f t="shared" si="21"/>
        <v>4.3612363129898454E-5</v>
      </c>
      <c r="V222" s="51">
        <f t="shared" si="22"/>
        <v>-8.4888974508854069E-6</v>
      </c>
      <c r="AG222" s="23"/>
      <c r="AJ222" s="108">
        <v>43878</v>
      </c>
      <c r="AK222" s="109">
        <v>2.9742680746869254E-4</v>
      </c>
      <c r="AL222" s="109">
        <v>1.1248966087675782E-2</v>
      </c>
    </row>
    <row r="223" spans="1:38" x14ac:dyDescent="0.45">
      <c r="A223" s="43">
        <v>43885</v>
      </c>
      <c r="B223" s="45">
        <v>16642.75</v>
      </c>
      <c r="C223" s="38">
        <v>16461.8</v>
      </c>
      <c r="D223" s="48">
        <f t="shared" si="24"/>
        <v>-1.1267673309548809E-2</v>
      </c>
      <c r="J223" s="37">
        <v>43885</v>
      </c>
      <c r="K223" s="57">
        <v>900</v>
      </c>
      <c r="L223" s="23">
        <v>886.15</v>
      </c>
      <c r="M223" s="51">
        <f t="shared" si="23"/>
        <v>-1.609948370621217E-2</v>
      </c>
      <c r="S223" s="63">
        <f t="shared" si="20"/>
        <v>1.0532244179150631E-2</v>
      </c>
      <c r="T223" s="48">
        <f t="shared" si="25"/>
        <v>-7.990005934238242E-3</v>
      </c>
      <c r="U223" s="51">
        <f t="shared" si="21"/>
        <v>1.1092816744925236E-4</v>
      </c>
      <c r="V223" s="51">
        <f t="shared" si="22"/>
        <v>-8.4152693492259729E-5</v>
      </c>
      <c r="AG223" s="23"/>
      <c r="AJ223" s="108">
        <v>43879</v>
      </c>
      <c r="AK223" s="109">
        <v>6.0699075547974157E-3</v>
      </c>
      <c r="AL223" s="109">
        <v>-2.3774469709362589E-2</v>
      </c>
    </row>
    <row r="224" spans="1:38" x14ac:dyDescent="0.45">
      <c r="A224" s="43">
        <v>43886</v>
      </c>
      <c r="B224" s="45">
        <v>16490.400000000001</v>
      </c>
      <c r="C224" s="38">
        <v>16562.5</v>
      </c>
      <c r="D224" s="48">
        <f t="shared" si="24"/>
        <v>6.1171925305860686E-3</v>
      </c>
      <c r="J224" s="37">
        <v>43886</v>
      </c>
      <c r="K224" s="57">
        <v>888</v>
      </c>
      <c r="L224" s="23">
        <v>884.35</v>
      </c>
      <c r="M224" s="51">
        <f t="shared" si="23"/>
        <v>-2.0312588162274547E-3</v>
      </c>
      <c r="S224" s="63">
        <f t="shared" si="20"/>
        <v>-6.8526216609842462E-3</v>
      </c>
      <c r="T224" s="48">
        <f t="shared" si="25"/>
        <v>1.4534776688053941E-2</v>
      </c>
      <c r="U224" s="51">
        <f t="shared" si="21"/>
        <v>4.6958423628590493E-5</v>
      </c>
      <c r="V224" s="51">
        <f t="shared" si="22"/>
        <v>-9.9601325570127305E-5</v>
      </c>
      <c r="AG224" s="23"/>
      <c r="AJ224" s="108">
        <v>43880</v>
      </c>
      <c r="AK224" s="109">
        <v>1.4180162698709253E-3</v>
      </c>
      <c r="AL224" s="109">
        <v>-2.7928280176503506E-4</v>
      </c>
    </row>
    <row r="225" spans="1:38" x14ac:dyDescent="0.45">
      <c r="A225" s="43">
        <v>43887</v>
      </c>
      <c r="B225" s="45">
        <v>16497.150000000001</v>
      </c>
      <c r="C225" s="38">
        <v>16332.25</v>
      </c>
      <c r="D225" s="48">
        <f t="shared" si="24"/>
        <v>-1.3901886792452856E-2</v>
      </c>
      <c r="J225" s="37">
        <v>43887</v>
      </c>
      <c r="K225" s="57">
        <v>882.95</v>
      </c>
      <c r="L225" s="23">
        <v>851.9</v>
      </c>
      <c r="M225" s="51">
        <f t="shared" si="23"/>
        <v>-3.6693616780686389E-2</v>
      </c>
      <c r="S225" s="63">
        <f t="shared" si="20"/>
        <v>1.3166457662054678E-2</v>
      </c>
      <c r="T225" s="48">
        <f t="shared" si="25"/>
        <v>4.665517980692261E-4</v>
      </c>
      <c r="U225" s="51">
        <f t="shared" si="21"/>
        <v>1.7335560736667834E-4</v>
      </c>
      <c r="V225" s="51">
        <f t="shared" si="22"/>
        <v>6.142834496433949E-6</v>
      </c>
      <c r="AG225" s="23"/>
      <c r="AJ225" s="108">
        <v>43881</v>
      </c>
      <c r="AK225" s="109">
        <v>-7.3393948427484812E-3</v>
      </c>
      <c r="AL225" s="109">
        <v>6.4252989160800134E-3</v>
      </c>
    </row>
    <row r="226" spans="1:38" x14ac:dyDescent="0.45">
      <c r="A226" s="43">
        <v>43888</v>
      </c>
      <c r="B226" s="45">
        <v>16244.95</v>
      </c>
      <c r="C226" s="38">
        <v>16123.8</v>
      </c>
      <c r="D226" s="48">
        <f t="shared" si="24"/>
        <v>-1.2763091429533691E-2</v>
      </c>
      <c r="J226" s="37">
        <v>43888</v>
      </c>
      <c r="K226" s="57">
        <v>863.75</v>
      </c>
      <c r="L226" s="23">
        <v>896.7</v>
      </c>
      <c r="M226" s="51">
        <f t="shared" si="23"/>
        <v>5.2588331963845603E-2</v>
      </c>
      <c r="S226" s="63">
        <f t="shared" si="20"/>
        <v>1.2027662299135513E-2</v>
      </c>
      <c r="T226" s="48">
        <f t="shared" si="25"/>
        <v>3.5128909762528159E-2</v>
      </c>
      <c r="U226" s="51">
        <f t="shared" si="21"/>
        <v>1.4466466038204578E-4</v>
      </c>
      <c r="V226" s="51">
        <f t="shared" si="22"/>
        <v>4.2251866356049337E-4</v>
      </c>
      <c r="AG226" s="23"/>
      <c r="AJ226" s="108">
        <v>43885</v>
      </c>
      <c r="AK226" s="109">
        <v>-1.1267673309548809E-2</v>
      </c>
      <c r="AL226" s="109">
        <v>-1.609948370621217E-2</v>
      </c>
    </row>
    <row r="227" spans="1:38" x14ac:dyDescent="0.45">
      <c r="A227" s="43">
        <v>43889</v>
      </c>
      <c r="B227" s="45">
        <v>15726.15</v>
      </c>
      <c r="C227" s="38">
        <v>15212.95</v>
      </c>
      <c r="D227" s="48">
        <f t="shared" si="24"/>
        <v>-5.6491025688733321E-2</v>
      </c>
      <c r="J227" s="37">
        <v>43889</v>
      </c>
      <c r="K227" s="57">
        <v>876.7</v>
      </c>
      <c r="L227" s="23">
        <v>871.55</v>
      </c>
      <c r="M227" s="51">
        <f t="shared" si="23"/>
        <v>-2.804728448756566E-2</v>
      </c>
      <c r="S227" s="63">
        <f t="shared" si="20"/>
        <v>5.575559655833514E-2</v>
      </c>
      <c r="T227" s="48">
        <f t="shared" si="25"/>
        <v>-5.4153038982003833E-2</v>
      </c>
      <c r="U227" s="51">
        <f t="shared" si="21"/>
        <v>3.1086865475758335E-3</v>
      </c>
      <c r="V227" s="51">
        <f t="shared" si="22"/>
        <v>-3.0193349938884015E-3</v>
      </c>
      <c r="AG227" s="23"/>
      <c r="AJ227" s="108">
        <v>43886</v>
      </c>
      <c r="AK227" s="109">
        <v>6.1171925305860686E-3</v>
      </c>
      <c r="AL227" s="109">
        <v>-2.0312588162274547E-3</v>
      </c>
    </row>
    <row r="228" spans="1:38" x14ac:dyDescent="0.45">
      <c r="A228" s="43">
        <v>43892</v>
      </c>
      <c r="B228" s="45">
        <v>15355.05</v>
      </c>
      <c r="C228" s="38">
        <v>15427.65</v>
      </c>
      <c r="D228" s="48">
        <f t="shared" si="24"/>
        <v>1.411297611574347E-2</v>
      </c>
      <c r="J228" s="37">
        <v>43892</v>
      </c>
      <c r="K228" s="57">
        <v>876.1</v>
      </c>
      <c r="L228" s="23">
        <v>876.55</v>
      </c>
      <c r="M228" s="51">
        <f t="shared" si="23"/>
        <v>5.7369055131661906E-3</v>
      </c>
      <c r="S228" s="63">
        <f t="shared" si="20"/>
        <v>-1.4848405246141647E-2</v>
      </c>
      <c r="T228" s="48">
        <f t="shared" si="25"/>
        <v>2.648257746940743E-2</v>
      </c>
      <c r="U228" s="51">
        <f t="shared" si="21"/>
        <v>2.204751383536468E-4</v>
      </c>
      <c r="V228" s="51">
        <f t="shared" si="22"/>
        <v>-3.9322404222810189E-4</v>
      </c>
      <c r="AG228" s="23"/>
      <c r="AJ228" s="108">
        <v>43887</v>
      </c>
      <c r="AK228" s="109">
        <v>-1.3901886792452856E-2</v>
      </c>
      <c r="AL228" s="109">
        <v>-3.6693616780686389E-2</v>
      </c>
    </row>
    <row r="229" spans="1:38" x14ac:dyDescent="0.45">
      <c r="A229" s="43">
        <v>43893</v>
      </c>
      <c r="B229" s="45">
        <v>15615.05</v>
      </c>
      <c r="C229" s="38">
        <v>15723.2</v>
      </c>
      <c r="D229" s="48">
        <f t="shared" si="24"/>
        <v>1.9157162626842084E-2</v>
      </c>
      <c r="J229" s="37">
        <v>43893</v>
      </c>
      <c r="K229" s="57">
        <v>878.95</v>
      </c>
      <c r="L229" s="23">
        <v>873.45</v>
      </c>
      <c r="M229" s="51">
        <f t="shared" si="23"/>
        <v>-3.5365923221720719E-3</v>
      </c>
      <c r="S229" s="63">
        <f t="shared" si="20"/>
        <v>-1.9892591757240261E-2</v>
      </c>
      <c r="T229" s="48">
        <f t="shared" si="25"/>
        <v>-7.3016125313244192E-3</v>
      </c>
      <c r="U229" s="51">
        <f t="shared" si="21"/>
        <v>3.9571520682022321E-4</v>
      </c>
      <c r="V229" s="51">
        <f t="shared" si="22"/>
        <v>1.4524799725518635E-4</v>
      </c>
      <c r="AG229" s="23"/>
      <c r="AJ229" s="108">
        <v>43888</v>
      </c>
      <c r="AK229" s="109">
        <v>-1.2763091429533691E-2</v>
      </c>
      <c r="AL229" s="109">
        <v>5.2588331963845603E-2</v>
      </c>
    </row>
    <row r="230" spans="1:38" x14ac:dyDescent="0.45">
      <c r="A230" s="43">
        <v>43894</v>
      </c>
      <c r="B230" s="45">
        <v>15824.9</v>
      </c>
      <c r="C230" s="38">
        <v>15864.3</v>
      </c>
      <c r="D230" s="48">
        <f t="shared" si="24"/>
        <v>8.9740002035207933E-3</v>
      </c>
      <c r="J230" s="37">
        <v>43894</v>
      </c>
      <c r="K230" s="57">
        <v>869.1</v>
      </c>
      <c r="L230" s="23">
        <v>840</v>
      </c>
      <c r="M230" s="51">
        <f t="shared" si="23"/>
        <v>-3.8296410784818824E-2</v>
      </c>
      <c r="S230" s="63">
        <f t="shared" si="20"/>
        <v>-9.7094293339189709E-3</v>
      </c>
      <c r="T230" s="48">
        <f t="shared" si="25"/>
        <v>1.9718853040138432E-3</v>
      </c>
      <c r="U230" s="51">
        <f t="shared" si="21"/>
        <v>9.4273017990366192E-5</v>
      </c>
      <c r="V230" s="51">
        <f t="shared" si="22"/>
        <v>-1.9145881013915739E-5</v>
      </c>
      <c r="AG230" s="23"/>
      <c r="AJ230" s="108">
        <v>43889</v>
      </c>
      <c r="AK230" s="109">
        <v>-5.6491025688733321E-2</v>
      </c>
      <c r="AL230" s="109">
        <v>-2.804728448756566E-2</v>
      </c>
    </row>
    <row r="231" spans="1:38" x14ac:dyDescent="0.45">
      <c r="A231" s="43">
        <v>43895</v>
      </c>
      <c r="B231" s="45">
        <v>15912.05</v>
      </c>
      <c r="C231" s="38">
        <v>15871.35</v>
      </c>
      <c r="D231" s="48">
        <f t="shared" si="24"/>
        <v>4.4439401675466783E-4</v>
      </c>
      <c r="J231" s="37">
        <v>43895</v>
      </c>
      <c r="K231" s="57">
        <v>853.9</v>
      </c>
      <c r="L231" s="23">
        <v>831.7</v>
      </c>
      <c r="M231" s="51">
        <f t="shared" si="23"/>
        <v>-9.8809523809523236E-3</v>
      </c>
      <c r="S231" s="63">
        <f t="shared" si="20"/>
        <v>-1.1798231471528459E-3</v>
      </c>
      <c r="T231" s="48">
        <f t="shared" si="25"/>
        <v>3.6731703766660594E-2</v>
      </c>
      <c r="U231" s="51">
        <f t="shared" si="21"/>
        <v>1.3919826585576458E-6</v>
      </c>
      <c r="V231" s="51">
        <f t="shared" si="22"/>
        <v>-4.3336914338267547E-5</v>
      </c>
      <c r="AG231" s="23"/>
      <c r="AJ231" s="108">
        <v>43892</v>
      </c>
      <c r="AK231" s="109">
        <v>1.411297611574347E-2</v>
      </c>
      <c r="AL231" s="109">
        <v>5.7369055131661906E-3</v>
      </c>
    </row>
    <row r="232" spans="1:38" x14ac:dyDescent="0.45">
      <c r="A232" s="43">
        <v>43896</v>
      </c>
      <c r="B232" s="45">
        <v>15607.35</v>
      </c>
      <c r="C232" s="38">
        <v>15663.5</v>
      </c>
      <c r="D232" s="48">
        <f t="shared" si="24"/>
        <v>-1.309592441726759E-2</v>
      </c>
      <c r="J232" s="37">
        <v>43896</v>
      </c>
      <c r="K232" s="57">
        <v>824.95</v>
      </c>
      <c r="L232" s="23">
        <v>821.4</v>
      </c>
      <c r="M232" s="51">
        <f t="shared" si="23"/>
        <v>-1.2384273175423899E-2</v>
      </c>
      <c r="S232" s="63">
        <f t="shared" si="20"/>
        <v>1.2360495286869413E-2</v>
      </c>
      <c r="T232" s="48">
        <f t="shared" si="25"/>
        <v>8.316245362794095E-3</v>
      </c>
      <c r="U232" s="51">
        <f t="shared" si="21"/>
        <v>1.5278184373672098E-4</v>
      </c>
      <c r="V232" s="51">
        <f t="shared" si="22"/>
        <v>1.0279291161126602E-4</v>
      </c>
      <c r="AG232" s="23"/>
      <c r="AJ232" s="108">
        <v>43893</v>
      </c>
      <c r="AK232" s="109">
        <v>1.9157162626842084E-2</v>
      </c>
      <c r="AL232" s="109">
        <v>-3.5365923221720719E-3</v>
      </c>
    </row>
    <row r="233" spans="1:38" x14ac:dyDescent="0.45">
      <c r="A233" s="43">
        <v>43899</v>
      </c>
      <c r="B233" s="45">
        <v>15333.55</v>
      </c>
      <c r="C233" s="38">
        <v>14854.9</v>
      </c>
      <c r="D233" s="48">
        <f t="shared" si="24"/>
        <v>-5.1623200434130379E-2</v>
      </c>
      <c r="J233" s="37">
        <v>43899</v>
      </c>
      <c r="K233" s="57">
        <v>815.05</v>
      </c>
      <c r="L233" s="23">
        <v>793.1</v>
      </c>
      <c r="M233" s="51">
        <f t="shared" si="23"/>
        <v>-3.4453372291210038E-2</v>
      </c>
      <c r="S233" s="63">
        <f t="shared" si="20"/>
        <v>5.0887771303732197E-2</v>
      </c>
      <c r="T233" s="48">
        <f t="shared" si="25"/>
        <v>1.081956615726567E-2</v>
      </c>
      <c r="U233" s="51">
        <f t="shared" si="21"/>
        <v>2.5895652682609502E-3</v>
      </c>
      <c r="V233" s="51">
        <f t="shared" si="22"/>
        <v>5.5058360821653605E-4</v>
      </c>
      <c r="AG233" s="23"/>
      <c r="AJ233" s="108">
        <v>43894</v>
      </c>
      <c r="AK233" s="109">
        <v>8.9740002035207933E-3</v>
      </c>
      <c r="AL233" s="109">
        <v>-3.8296410784818824E-2</v>
      </c>
    </row>
    <row r="234" spans="1:38" x14ac:dyDescent="0.45">
      <c r="A234" s="43">
        <v>43901</v>
      </c>
      <c r="B234" s="45">
        <v>14524.15</v>
      </c>
      <c r="C234" s="38">
        <v>14681.4</v>
      </c>
      <c r="D234" s="48">
        <f t="shared" si="24"/>
        <v>-1.1679647792984138E-2</v>
      </c>
      <c r="J234" s="37">
        <v>43901</v>
      </c>
      <c r="K234" s="57">
        <v>798</v>
      </c>
      <c r="L234" s="23">
        <v>778.45</v>
      </c>
      <c r="M234" s="51">
        <f t="shared" si="23"/>
        <v>-1.847181944269316E-2</v>
      </c>
      <c r="S234" s="63">
        <f t="shared" si="20"/>
        <v>1.094421866258596E-2</v>
      </c>
      <c r="T234" s="48">
        <f t="shared" si="25"/>
        <v>3.2888665273051808E-2</v>
      </c>
      <c r="U234" s="51">
        <f t="shared" si="21"/>
        <v>1.1977592213449483E-4</v>
      </c>
      <c r="V234" s="51">
        <f t="shared" si="22"/>
        <v>3.599407442688764E-4</v>
      </c>
      <c r="AG234" s="23"/>
      <c r="AJ234" s="108">
        <v>43895</v>
      </c>
      <c r="AK234" s="109">
        <v>4.4439401675466783E-4</v>
      </c>
      <c r="AL234" s="109">
        <v>-9.8809523809523236E-3</v>
      </c>
    </row>
    <row r="235" spans="1:38" x14ac:dyDescent="0.45">
      <c r="A235" s="43">
        <v>43902</v>
      </c>
      <c r="B235" s="45">
        <v>14177.4</v>
      </c>
      <c r="C235" s="38">
        <v>13384.85</v>
      </c>
      <c r="D235" s="48">
        <f t="shared" si="24"/>
        <v>-8.8312422521012901E-2</v>
      </c>
      <c r="J235" s="37">
        <v>43902</v>
      </c>
      <c r="K235" s="57">
        <v>759.95</v>
      </c>
      <c r="L235" s="23">
        <v>735</v>
      </c>
      <c r="M235" s="51">
        <f t="shared" si="23"/>
        <v>-5.5816044704219969E-2</v>
      </c>
      <c r="S235" s="63">
        <f t="shared" si="20"/>
        <v>8.7576993390614727E-2</v>
      </c>
      <c r="T235" s="48">
        <f t="shared" si="25"/>
        <v>1.690711242453493E-2</v>
      </c>
      <c r="U235" s="51">
        <f t="shared" si="21"/>
        <v>7.6697297713397752E-3</v>
      </c>
      <c r="V235" s="51">
        <f t="shared" si="22"/>
        <v>1.4806740730578757E-3</v>
      </c>
      <c r="AG235" s="23"/>
      <c r="AJ235" s="108">
        <v>43896</v>
      </c>
      <c r="AK235" s="109">
        <v>-1.309592441726759E-2</v>
      </c>
      <c r="AL235" s="109">
        <v>-1.2384273175423899E-2</v>
      </c>
    </row>
    <row r="236" spans="1:38" x14ac:dyDescent="0.45">
      <c r="A236" s="43">
        <v>43903</v>
      </c>
      <c r="B236" s="45">
        <v>12561.95</v>
      </c>
      <c r="C236" s="38">
        <v>13539.1</v>
      </c>
      <c r="D236" s="48">
        <f t="shared" si="24"/>
        <v>1.1524223282292967E-2</v>
      </c>
      <c r="J236" s="37">
        <v>43903</v>
      </c>
      <c r="K236" s="57">
        <v>678</v>
      </c>
      <c r="L236" s="23">
        <v>749.8</v>
      </c>
      <c r="M236" s="51">
        <f t="shared" si="23"/>
        <v>2.0136054421768579E-2</v>
      </c>
      <c r="S236" s="63">
        <f t="shared" si="20"/>
        <v>-1.2259652412691145E-2</v>
      </c>
      <c r="T236" s="48">
        <f t="shared" si="25"/>
        <v>5.4251337686061739E-2</v>
      </c>
      <c r="U236" s="51">
        <f t="shared" si="21"/>
        <v>1.502990772800038E-4</v>
      </c>
      <c r="V236" s="51">
        <f t="shared" si="22"/>
        <v>-6.6510254295464879E-4</v>
      </c>
      <c r="AG236" s="23"/>
      <c r="AJ236" s="108">
        <v>43899</v>
      </c>
      <c r="AK236" s="109">
        <v>-5.1623200434130379E-2</v>
      </c>
      <c r="AL236" s="109">
        <v>-3.4453372291210038E-2</v>
      </c>
    </row>
    <row r="237" spans="1:38" x14ac:dyDescent="0.45">
      <c r="A237" s="43">
        <v>43906</v>
      </c>
      <c r="B237" s="45">
        <v>12963.7</v>
      </c>
      <c r="C237" s="38">
        <v>12451.35</v>
      </c>
      <c r="D237" s="48">
        <f t="shared" si="24"/>
        <v>-8.034138162802551E-2</v>
      </c>
      <c r="J237" s="37">
        <v>43906</v>
      </c>
      <c r="K237" s="57">
        <v>741.65</v>
      </c>
      <c r="L237" s="23">
        <v>691.85</v>
      </c>
      <c r="M237" s="51">
        <f t="shared" si="23"/>
        <v>-7.7287276607095112E-2</v>
      </c>
      <c r="S237" s="63">
        <f t="shared" si="20"/>
        <v>7.9605952497627336E-2</v>
      </c>
      <c r="T237" s="48">
        <f t="shared" si="25"/>
        <v>-2.1700761439926809E-2</v>
      </c>
      <c r="U237" s="51">
        <f t="shared" si="21"/>
        <v>6.3371076730545E-3</v>
      </c>
      <c r="V237" s="51">
        <f t="shared" si="22"/>
        <v>-1.7275097843491565E-3</v>
      </c>
      <c r="AG237" s="23"/>
      <c r="AJ237" s="108">
        <v>43901</v>
      </c>
      <c r="AK237" s="109">
        <v>-1.1679647792984138E-2</v>
      </c>
      <c r="AL237" s="109">
        <v>-1.847181944269316E-2</v>
      </c>
    </row>
    <row r="238" spans="1:38" x14ac:dyDescent="0.45">
      <c r="A238" s="43">
        <v>43907</v>
      </c>
      <c r="B238" s="45">
        <v>12517.5</v>
      </c>
      <c r="C238" s="38">
        <v>12099.25</v>
      </c>
      <c r="D238" s="48">
        <f t="shared" si="24"/>
        <v>-2.827805820252427E-2</v>
      </c>
      <c r="J238" s="37">
        <v>43907</v>
      </c>
      <c r="K238" s="57">
        <v>709.75</v>
      </c>
      <c r="L238" s="23">
        <v>700.85</v>
      </c>
      <c r="M238" s="51">
        <f t="shared" si="23"/>
        <v>1.3008600130085979E-2</v>
      </c>
      <c r="S238" s="63">
        <f t="shared" si="20"/>
        <v>2.7542629072126092E-2</v>
      </c>
      <c r="T238" s="48">
        <f t="shared" ref="T238:T248" si="26">$Q$2-M237</f>
        <v>7.5722569588936889E-2</v>
      </c>
      <c r="U238" s="51">
        <f t="shared" si="21"/>
        <v>7.5859641620472536E-4</v>
      </c>
      <c r="V238" s="51">
        <f t="shared" si="22"/>
        <v>2.0855986465763443E-3</v>
      </c>
      <c r="AG238" s="23"/>
      <c r="AJ238" s="108">
        <v>43902</v>
      </c>
      <c r="AK238" s="109">
        <v>-8.8312422521012901E-2</v>
      </c>
      <c r="AL238" s="109">
        <v>-5.5816044704219969E-2</v>
      </c>
    </row>
    <row r="239" spans="1:38" x14ac:dyDescent="0.45">
      <c r="A239" s="43">
        <v>43908</v>
      </c>
      <c r="B239" s="45">
        <v>12287.8</v>
      </c>
      <c r="C239" s="38">
        <v>11753</v>
      </c>
      <c r="D239" s="48">
        <f t="shared" si="24"/>
        <v>-2.8617476289852672E-2</v>
      </c>
      <c r="J239" s="37">
        <v>43908</v>
      </c>
      <c r="K239" s="57">
        <v>705.15</v>
      </c>
      <c r="L239" s="23">
        <v>687.55</v>
      </c>
      <c r="M239" s="51">
        <f t="shared" si="23"/>
        <v>-1.897695655275744E-2</v>
      </c>
      <c r="S239" s="63">
        <f t="shared" si="20"/>
        <v>2.7882047159454495E-2</v>
      </c>
      <c r="T239" s="48">
        <f t="shared" si="26"/>
        <v>-1.4573307148244207E-2</v>
      </c>
      <c r="U239" s="51">
        <f t="shared" si="21"/>
        <v>7.7740855380204442E-4</v>
      </c>
      <c r="V239" s="51">
        <f t="shared" si="22"/>
        <v>-4.0633363717656031E-4</v>
      </c>
      <c r="AG239" s="23"/>
      <c r="AJ239" s="108">
        <v>43903</v>
      </c>
      <c r="AK239" s="109">
        <v>1.1524223282292967E-2</v>
      </c>
      <c r="AL239" s="109">
        <v>2.0136054421768579E-2</v>
      </c>
    </row>
    <row r="240" spans="1:38" x14ac:dyDescent="0.45">
      <c r="A240" s="43">
        <v>43909</v>
      </c>
      <c r="B240" s="45">
        <v>11183.95</v>
      </c>
      <c r="C240" s="38">
        <v>11340</v>
      </c>
      <c r="D240" s="48">
        <f t="shared" si="24"/>
        <v>-3.5139964264443102E-2</v>
      </c>
      <c r="J240" s="37">
        <v>43909</v>
      </c>
      <c r="K240" s="57">
        <v>655</v>
      </c>
      <c r="L240" s="23">
        <v>662.15</v>
      </c>
      <c r="M240" s="51">
        <f t="shared" si="23"/>
        <v>-3.6942767798705534E-2</v>
      </c>
      <c r="S240" s="63">
        <f t="shared" si="20"/>
        <v>3.4404535134044921E-2</v>
      </c>
      <c r="T240" s="48">
        <f t="shared" si="26"/>
        <v>1.741224953459921E-2</v>
      </c>
      <c r="U240" s="51">
        <f t="shared" si="21"/>
        <v>1.1836720377897314E-3</v>
      </c>
      <c r="V240" s="51">
        <f t="shared" si="22"/>
        <v>5.9906035087587588E-4</v>
      </c>
      <c r="AG240" s="23"/>
      <c r="AJ240" s="108">
        <v>43906</v>
      </c>
      <c r="AK240" s="109">
        <v>-8.034138162802551E-2</v>
      </c>
      <c r="AL240" s="109">
        <v>-7.7287276607095112E-2</v>
      </c>
    </row>
    <row r="241" spans="1:38" x14ac:dyDescent="0.45">
      <c r="A241" s="43">
        <v>43910</v>
      </c>
      <c r="B241" s="45">
        <v>11382.4</v>
      </c>
      <c r="C241" s="38">
        <v>12363.45</v>
      </c>
      <c r="D241" s="48">
        <f t="shared" si="24"/>
        <v>9.025132275132286E-2</v>
      </c>
      <c r="J241" s="37">
        <v>43910</v>
      </c>
      <c r="K241" s="57">
        <v>662.15</v>
      </c>
      <c r="L241" s="23">
        <v>699.15</v>
      </c>
      <c r="M241" s="51">
        <f t="shared" si="23"/>
        <v>5.5878577361625048E-2</v>
      </c>
      <c r="S241" s="63">
        <f t="shared" si="20"/>
        <v>-9.0986751881721034E-2</v>
      </c>
      <c r="T241" s="48">
        <f t="shared" si="26"/>
        <v>3.5378060780547303E-2</v>
      </c>
      <c r="U241" s="51">
        <f t="shared" si="21"/>
        <v>8.2785890179858657E-3</v>
      </c>
      <c r="V241" s="51">
        <f t="shared" si="22"/>
        <v>-3.2189348382961037E-3</v>
      </c>
      <c r="AG241" s="23"/>
      <c r="AJ241" s="108">
        <v>43907</v>
      </c>
      <c r="AK241" s="109">
        <v>-2.827805820252427E-2</v>
      </c>
      <c r="AL241" s="109">
        <v>1.3008600130085979E-2</v>
      </c>
    </row>
    <row r="242" spans="1:38" x14ac:dyDescent="0.45">
      <c r="A242" s="43">
        <v>43913</v>
      </c>
      <c r="B242" s="45">
        <v>11328.25</v>
      </c>
      <c r="C242" s="38">
        <v>11179.6</v>
      </c>
      <c r="D242" s="48">
        <f t="shared" si="24"/>
        <v>-9.5754016880401527E-2</v>
      </c>
      <c r="J242" s="37">
        <v>43913</v>
      </c>
      <c r="K242" s="57">
        <v>676</v>
      </c>
      <c r="L242" s="23">
        <v>642.1</v>
      </c>
      <c r="M242" s="51">
        <f t="shared" si="23"/>
        <v>-8.1599084602731797E-2</v>
      </c>
      <c r="S242" s="63">
        <f t="shared" si="20"/>
        <v>9.5018587750003353E-2</v>
      </c>
      <c r="T242" s="48">
        <f t="shared" si="26"/>
        <v>-5.7443284379783278E-2</v>
      </c>
      <c r="U242" s="51">
        <f t="shared" si="21"/>
        <v>9.0285320180050876E-3</v>
      </c>
      <c r="V242" s="51">
        <f t="shared" si="22"/>
        <v>-5.4581797574888343E-3</v>
      </c>
      <c r="AG242" s="23"/>
      <c r="AJ242" s="108">
        <v>43908</v>
      </c>
      <c r="AK242" s="109">
        <v>-2.8617476289852672E-2</v>
      </c>
      <c r="AL242" s="109">
        <v>-1.897695655275744E-2</v>
      </c>
    </row>
    <row r="243" spans="1:38" x14ac:dyDescent="0.45">
      <c r="A243" s="43">
        <v>43914</v>
      </c>
      <c r="B243" s="45">
        <v>11159.75</v>
      </c>
      <c r="C243" s="38">
        <v>11865.05</v>
      </c>
      <c r="D243" s="48">
        <f t="shared" si="24"/>
        <v>6.1312569322694799E-2</v>
      </c>
      <c r="J243" s="37">
        <v>43914</v>
      </c>
      <c r="K243" s="57">
        <v>669.95</v>
      </c>
      <c r="L243" s="23">
        <v>680.95</v>
      </c>
      <c r="M243" s="51">
        <f t="shared" si="23"/>
        <v>6.0504594299953363E-2</v>
      </c>
      <c r="S243" s="63">
        <f t="shared" si="20"/>
        <v>-6.204799845309298E-2</v>
      </c>
      <c r="T243" s="48">
        <f t="shared" si="26"/>
        <v>8.0034377584573574E-2</v>
      </c>
      <c r="U243" s="51">
        <f t="shared" si="21"/>
        <v>3.8499541120350289E-3</v>
      </c>
      <c r="V243" s="51">
        <f t="shared" si="22"/>
        <v>-4.9659729365618809E-3</v>
      </c>
      <c r="AG243" s="23"/>
      <c r="AJ243" s="108">
        <v>43909</v>
      </c>
      <c r="AK243" s="109">
        <v>-3.5139964264443102E-2</v>
      </c>
      <c r="AL243" s="109">
        <v>-3.6942767798705534E-2</v>
      </c>
    </row>
    <row r="244" spans="1:38" x14ac:dyDescent="0.45">
      <c r="A244" s="43">
        <v>43915</v>
      </c>
      <c r="B244" s="45">
        <v>11856.9</v>
      </c>
      <c r="C244" s="38">
        <v>12233.35</v>
      </c>
      <c r="D244" s="48">
        <f t="shared" si="24"/>
        <v>3.1040745719571383E-2</v>
      </c>
      <c r="J244" s="37">
        <v>43915</v>
      </c>
      <c r="K244" s="57">
        <v>660</v>
      </c>
      <c r="L244" s="23">
        <v>727.3</v>
      </c>
      <c r="M244" s="51">
        <f t="shared" si="23"/>
        <v>6.8066671561788583E-2</v>
      </c>
      <c r="S244" s="63">
        <f t="shared" si="20"/>
        <v>-3.1776174849969564E-2</v>
      </c>
      <c r="T244" s="48">
        <f t="shared" si="26"/>
        <v>-6.2069301318111593E-2</v>
      </c>
      <c r="U244" s="51">
        <f t="shared" si="21"/>
        <v>1.0097252880958384E-3</v>
      </c>
      <c r="V244" s="51">
        <f t="shared" si="22"/>
        <v>1.9723249714997605E-3</v>
      </c>
      <c r="AG244" s="23"/>
      <c r="AJ244" s="108">
        <v>43910</v>
      </c>
      <c r="AK244" s="109">
        <v>9.025132275132286E-2</v>
      </c>
      <c r="AL244" s="109">
        <v>5.5878577361625048E-2</v>
      </c>
    </row>
    <row r="245" spans="1:38" x14ac:dyDescent="0.45">
      <c r="A245" s="43">
        <v>43916</v>
      </c>
      <c r="B245" s="45">
        <v>12496.95</v>
      </c>
      <c r="C245" s="38">
        <v>12535.6</v>
      </c>
      <c r="D245" s="48">
        <f t="shared" si="24"/>
        <v>2.4707050807832642E-2</v>
      </c>
      <c r="J245" s="37">
        <v>43916</v>
      </c>
      <c r="K245" s="57">
        <v>712</v>
      </c>
      <c r="L245" s="23">
        <v>689.7</v>
      </c>
      <c r="M245" s="51">
        <f t="shared" si="23"/>
        <v>-5.1698061322700273E-2</v>
      </c>
      <c r="S245" s="63">
        <f t="shared" si="20"/>
        <v>-2.544247993823082E-2</v>
      </c>
      <c r="T245" s="48">
        <f t="shared" si="26"/>
        <v>-6.9631378579946807E-2</v>
      </c>
      <c r="U245" s="51">
        <f t="shared" si="21"/>
        <v>6.4731978540727778E-4</v>
      </c>
      <c r="V245" s="51">
        <f t="shared" si="22"/>
        <v>1.7715949525916519E-3</v>
      </c>
      <c r="AG245" s="23"/>
      <c r="AJ245" s="108">
        <v>43913</v>
      </c>
      <c r="AK245" s="109">
        <v>-9.5754016880401527E-2</v>
      </c>
      <c r="AL245" s="109">
        <v>-8.1599084602731797E-2</v>
      </c>
    </row>
    <row r="246" spans="1:38" x14ac:dyDescent="0.45">
      <c r="A246" s="43">
        <v>43917</v>
      </c>
      <c r="B246" s="45">
        <v>12778.15</v>
      </c>
      <c r="C246" s="38">
        <v>12569.1</v>
      </c>
      <c r="D246" s="48">
        <f t="shared" si="24"/>
        <v>2.6723890360254021E-3</v>
      </c>
      <c r="J246" s="37">
        <v>43917</v>
      </c>
      <c r="K246" s="57">
        <v>695.05</v>
      </c>
      <c r="L246" s="23">
        <v>686.3</v>
      </c>
      <c r="M246" s="51">
        <f t="shared" si="23"/>
        <v>-4.9296795708280161E-3</v>
      </c>
      <c r="S246" s="63">
        <f t="shared" si="20"/>
        <v>-3.4078181664235802E-3</v>
      </c>
      <c r="T246" s="48">
        <f t="shared" si="26"/>
        <v>5.0133354304542042E-2</v>
      </c>
      <c r="U246" s="51">
        <f t="shared" si="21"/>
        <v>1.1613224655406573E-5</v>
      </c>
      <c r="V246" s="51">
        <f t="shared" si="22"/>
        <v>-1.7084535554276817E-4</v>
      </c>
      <c r="AG246" s="23"/>
      <c r="AJ246" s="108">
        <v>43914</v>
      </c>
      <c r="AK246" s="109">
        <v>6.1312569322694799E-2</v>
      </c>
      <c r="AL246" s="109">
        <v>6.0504594299953363E-2</v>
      </c>
    </row>
    <row r="247" spans="1:38" x14ac:dyDescent="0.45">
      <c r="A247" s="43">
        <v>43920</v>
      </c>
      <c r="B247" s="45">
        <v>12152.95</v>
      </c>
      <c r="C247" s="38">
        <v>12318.8</v>
      </c>
      <c r="D247" s="48">
        <f t="shared" si="24"/>
        <v>-1.99139158730538E-2</v>
      </c>
      <c r="J247" s="37">
        <v>43920</v>
      </c>
      <c r="K247" s="57">
        <v>670.9</v>
      </c>
      <c r="L247" s="23">
        <v>641.4</v>
      </c>
      <c r="M247" s="51">
        <f t="shared" si="23"/>
        <v>-6.5423284278012472E-2</v>
      </c>
      <c r="S247" s="63">
        <f t="shared" si="20"/>
        <v>1.9178486742655623E-2</v>
      </c>
      <c r="T247" s="48">
        <f t="shared" si="26"/>
        <v>3.3649725526697875E-3</v>
      </c>
      <c r="U247" s="51">
        <f t="shared" si="21"/>
        <v>3.6781435373821748E-4</v>
      </c>
      <c r="V247" s="51">
        <f t="shared" si="22"/>
        <v>6.4535081490777564E-5</v>
      </c>
      <c r="AG247" s="23"/>
      <c r="AJ247" s="108">
        <v>43915</v>
      </c>
      <c r="AK247" s="109">
        <v>3.1040745719571383E-2</v>
      </c>
      <c r="AL247" s="109">
        <v>6.8066671561788583E-2</v>
      </c>
    </row>
    <row r="248" spans="1:38" ht="14.35" thickBot="1" x14ac:dyDescent="0.5">
      <c r="A248" s="44">
        <v>43921</v>
      </c>
      <c r="B248" s="46">
        <v>12681.75</v>
      </c>
      <c r="C248" s="40">
        <v>12763.65</v>
      </c>
      <c r="D248" s="49">
        <f t="shared" si="24"/>
        <v>3.6111471896613345E-2</v>
      </c>
      <c r="E248" s="25"/>
      <c r="F248" s="25"/>
      <c r="G248" s="25"/>
      <c r="H248" s="25"/>
      <c r="I248" s="25"/>
      <c r="J248" s="39">
        <v>43921</v>
      </c>
      <c r="K248" s="58">
        <v>651.1</v>
      </c>
      <c r="L248" s="26">
        <v>664.45</v>
      </c>
      <c r="M248" s="59">
        <f t="shared" si="23"/>
        <v>3.5937012784533984E-2</v>
      </c>
      <c r="N248" s="25"/>
      <c r="O248" s="25"/>
      <c r="P248" s="25"/>
      <c r="Q248" s="25"/>
      <c r="R248" s="25"/>
      <c r="S248" s="64">
        <f t="shared" si="20"/>
        <v>-3.6846901027011526E-2</v>
      </c>
      <c r="T248" s="49">
        <f t="shared" si="26"/>
        <v>6.3858577259854249E-2</v>
      </c>
      <c r="U248" s="59">
        <f t="shared" si="21"/>
        <v>1.357694115294383E-3</v>
      </c>
      <c r="V248" s="59">
        <f t="shared" si="22"/>
        <v>-2.3529906760196184E-3</v>
      </c>
      <c r="W248" s="25"/>
      <c r="X248" s="25"/>
      <c r="Y248" s="25"/>
      <c r="Z248" s="25"/>
      <c r="AA248" s="25"/>
      <c r="AB248" s="25"/>
      <c r="AC248" s="25"/>
      <c r="AD248" s="25"/>
      <c r="AE248" s="25"/>
      <c r="AF248" s="25"/>
      <c r="AG248" s="26"/>
      <c r="AJ248" s="108">
        <v>43916</v>
      </c>
      <c r="AK248" s="109">
        <v>2.4707050807832642E-2</v>
      </c>
      <c r="AL248" s="109">
        <v>-5.1698061322700273E-2</v>
      </c>
    </row>
    <row r="249" spans="1:38" x14ac:dyDescent="0.45">
      <c r="A249" s="22"/>
      <c r="AJ249" s="108">
        <v>43917</v>
      </c>
      <c r="AK249" s="109">
        <v>2.6723890360254021E-3</v>
      </c>
      <c r="AL249" s="109">
        <v>-4.9296795708280161E-3</v>
      </c>
    </row>
    <row r="250" spans="1:38" x14ac:dyDescent="0.45">
      <c r="AJ250" s="108">
        <v>43920</v>
      </c>
      <c r="AK250" s="109">
        <v>-1.99139158730538E-2</v>
      </c>
      <c r="AL250" s="109">
        <v>-6.5423284278012472E-2</v>
      </c>
    </row>
    <row r="251" spans="1:38" x14ac:dyDescent="0.45">
      <c r="AJ251" s="108">
        <v>43921</v>
      </c>
      <c r="AK251" s="109">
        <v>3.6111471896613345E-2</v>
      </c>
      <c r="AL251" s="109">
        <v>3.5937012784533984E-2</v>
      </c>
    </row>
  </sheetData>
  <mergeCells count="6">
    <mergeCell ref="X1:AG1"/>
    <mergeCell ref="A1:D1"/>
    <mergeCell ref="J1:M1"/>
    <mergeCell ref="S1:V1"/>
    <mergeCell ref="F1:H1"/>
    <mergeCell ref="O1:Q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B2A2-41ED-4622-80B6-0852F3E5EC5B}">
  <dimension ref="A1:P59"/>
  <sheetViews>
    <sheetView showGridLines="0" topLeftCell="A12" zoomScale="101" zoomScaleNormal="101" workbookViewId="0"/>
  </sheetViews>
  <sheetFormatPr defaultColWidth="9" defaultRowHeight="14" x14ac:dyDescent="0.45"/>
  <cols>
    <col min="1" max="8" width="9" style="9"/>
    <col min="9" max="9" width="15" style="9" bestFit="1" customWidth="1"/>
    <col min="10" max="10" width="10.29296875" style="9" bestFit="1" customWidth="1"/>
    <col min="11" max="11" width="9.29296875" style="9" bestFit="1" customWidth="1"/>
    <col min="12" max="16384" width="9" style="9"/>
  </cols>
  <sheetData>
    <row r="1" spans="1:16" ht="15.35" thickBot="1" x14ac:dyDescent="0.5">
      <c r="A1" s="19"/>
      <c r="B1" s="20"/>
      <c r="C1" s="20"/>
      <c r="D1" s="20"/>
      <c r="E1" s="20"/>
      <c r="F1" s="20"/>
      <c r="G1" s="20"/>
      <c r="H1" s="20"/>
      <c r="I1" s="136" t="s">
        <v>109</v>
      </c>
      <c r="J1" s="137"/>
      <c r="K1" s="137"/>
      <c r="L1" s="137"/>
      <c r="M1" s="138"/>
      <c r="N1" s="20"/>
      <c r="O1" s="20"/>
      <c r="P1" s="21"/>
    </row>
    <row r="2" spans="1:16" ht="14.35" thickBot="1" x14ac:dyDescent="0.5">
      <c r="A2" s="22"/>
      <c r="I2" s="142" t="s">
        <v>110</v>
      </c>
      <c r="J2" s="143"/>
      <c r="K2" s="143"/>
      <c r="L2" s="143"/>
      <c r="M2" s="144"/>
      <c r="P2" s="23"/>
    </row>
    <row r="3" spans="1:16" ht="14.35" thickBot="1" x14ac:dyDescent="0.5">
      <c r="A3" s="22"/>
      <c r="I3" s="42" t="s">
        <v>49</v>
      </c>
      <c r="J3" s="42" t="s">
        <v>108</v>
      </c>
      <c r="K3" s="42" t="s">
        <v>107</v>
      </c>
      <c r="L3" s="42" t="s">
        <v>54</v>
      </c>
      <c r="M3" s="41" t="s">
        <v>53</v>
      </c>
      <c r="P3" s="23"/>
    </row>
    <row r="4" spans="1:16" x14ac:dyDescent="0.45">
      <c r="A4" s="22"/>
      <c r="I4" s="57" t="s">
        <v>111</v>
      </c>
      <c r="J4" s="57">
        <v>1865.43</v>
      </c>
      <c r="K4" s="95">
        <f>J4/$J$7</f>
        <v>4.095383535918444E-2</v>
      </c>
      <c r="L4" s="48">
        <v>5.2499999999999998E-2</v>
      </c>
      <c r="M4" s="51">
        <f>K4*L4</f>
        <v>2.1500763563571828E-3</v>
      </c>
      <c r="P4" s="23"/>
    </row>
    <row r="5" spans="1:16" x14ac:dyDescent="0.45">
      <c r="A5" s="22"/>
      <c r="I5" s="57" t="s">
        <v>55</v>
      </c>
      <c r="J5" s="57">
        <v>34906.589999999997</v>
      </c>
      <c r="K5" s="95">
        <f t="shared" ref="K5:K6" si="0">J5/$J$7</f>
        <v>0.76634274125030355</v>
      </c>
      <c r="L5" s="48">
        <v>5.2499999999999998E-2</v>
      </c>
      <c r="M5" s="51">
        <f t="shared" ref="M5:M6" si="1">K5*L5</f>
        <v>4.0232993915640933E-2</v>
      </c>
      <c r="P5" s="23"/>
    </row>
    <row r="6" spans="1:16" ht="14.35" thickBot="1" x14ac:dyDescent="0.5">
      <c r="A6" s="22"/>
      <c r="I6" s="57" t="s">
        <v>56</v>
      </c>
      <c r="J6" s="57">
        <v>8777.56</v>
      </c>
      <c r="K6" s="95">
        <f t="shared" si="0"/>
        <v>0.19270342339051205</v>
      </c>
      <c r="L6" s="48">
        <v>5.0999999999999997E-2</v>
      </c>
      <c r="M6" s="51">
        <f t="shared" si="1"/>
        <v>9.8278745929161141E-3</v>
      </c>
      <c r="P6" s="23"/>
    </row>
    <row r="7" spans="1:16" ht="14.35" thickBot="1" x14ac:dyDescent="0.5">
      <c r="A7" s="22"/>
      <c r="I7" s="42" t="s">
        <v>112</v>
      </c>
      <c r="J7" s="94">
        <f>SUM(J4:J6)</f>
        <v>45549.579999999994</v>
      </c>
      <c r="K7" s="94">
        <f t="shared" ref="K7:M7" si="2">SUM(K4:K6)</f>
        <v>1</v>
      </c>
      <c r="L7" s="94" t="s">
        <v>113</v>
      </c>
      <c r="M7" s="96">
        <f t="shared" si="2"/>
        <v>5.2210944864914226E-2</v>
      </c>
      <c r="P7" s="23"/>
    </row>
    <row r="8" spans="1:16" ht="14.35" thickBot="1" x14ac:dyDescent="0.5">
      <c r="A8" s="22"/>
      <c r="P8" s="23"/>
    </row>
    <row r="9" spans="1:16" ht="15.35" thickBot="1" x14ac:dyDescent="0.5">
      <c r="A9" s="22"/>
      <c r="I9" s="136" t="s">
        <v>109</v>
      </c>
      <c r="J9" s="137"/>
      <c r="K9" s="137"/>
      <c r="L9" s="137"/>
      <c r="M9" s="138"/>
      <c r="P9" s="23"/>
    </row>
    <row r="10" spans="1:16" ht="14.35" thickBot="1" x14ac:dyDescent="0.5">
      <c r="A10" s="22"/>
      <c r="I10" s="142" t="s">
        <v>114</v>
      </c>
      <c r="J10" s="143"/>
      <c r="K10" s="143"/>
      <c r="L10" s="143"/>
      <c r="M10" s="144"/>
      <c r="P10" s="23"/>
    </row>
    <row r="11" spans="1:16" ht="14.35" thickBot="1" x14ac:dyDescent="0.5">
      <c r="A11" s="22"/>
      <c r="I11" s="42" t="s">
        <v>49</v>
      </c>
      <c r="J11" s="42" t="s">
        <v>108</v>
      </c>
      <c r="K11" s="42" t="s">
        <v>107</v>
      </c>
      <c r="L11" s="42" t="s">
        <v>54</v>
      </c>
      <c r="M11" s="41" t="s">
        <v>53</v>
      </c>
      <c r="P11" s="23"/>
    </row>
    <row r="12" spans="1:16" x14ac:dyDescent="0.45">
      <c r="A12" s="22"/>
      <c r="I12" s="57" t="s">
        <v>111</v>
      </c>
      <c r="J12" s="57">
        <f>186.535807*664.45</f>
        <v>123943.71696115001</v>
      </c>
      <c r="K12" s="95">
        <f>J12/$J$14</f>
        <v>0.93386471106234636</v>
      </c>
      <c r="L12" s="48">
        <v>5.2499999999999998E-2</v>
      </c>
      <c r="M12" s="51">
        <f>K12*L12</f>
        <v>4.9027897330773181E-2</v>
      </c>
      <c r="P12" s="23"/>
    </row>
    <row r="13" spans="1:16" ht="14.35" thickBot="1" x14ac:dyDescent="0.5">
      <c r="A13" s="22"/>
      <c r="I13" s="57" t="s">
        <v>56</v>
      </c>
      <c r="J13" s="57">
        <v>8777.56</v>
      </c>
      <c r="K13" s="95">
        <f>J13/$J$14</f>
        <v>6.6135288937653552E-2</v>
      </c>
      <c r="L13" s="48">
        <v>5.0999999999999997E-2</v>
      </c>
      <c r="M13" s="51">
        <f>K13*L13</f>
        <v>3.3728997358203308E-3</v>
      </c>
      <c r="P13" s="23"/>
    </row>
    <row r="14" spans="1:16" ht="14.35" thickBot="1" x14ac:dyDescent="0.5">
      <c r="A14" s="22"/>
      <c r="I14" s="42" t="s">
        <v>112</v>
      </c>
      <c r="J14" s="94">
        <f>SUM(J12:J13)</f>
        <v>132721.27696115003</v>
      </c>
      <c r="K14" s="94">
        <f>SUM(K12:K13)</f>
        <v>0.99999999999999989</v>
      </c>
      <c r="L14" s="94" t="s">
        <v>113</v>
      </c>
      <c r="M14" s="96">
        <f>SUM(M12:M13)</f>
        <v>5.2400797066593514E-2</v>
      </c>
      <c r="P14" s="23"/>
    </row>
    <row r="15" spans="1:16" ht="14.35" thickBot="1" x14ac:dyDescent="0.5">
      <c r="A15" s="22"/>
      <c r="P15" s="23"/>
    </row>
    <row r="16" spans="1:16" x14ac:dyDescent="0.45">
      <c r="A16" s="22"/>
      <c r="I16" s="19"/>
      <c r="J16" s="20"/>
      <c r="K16" s="20"/>
      <c r="L16" s="20"/>
      <c r="M16" s="21"/>
      <c r="P16" s="23"/>
    </row>
    <row r="17" spans="1:16" x14ac:dyDescent="0.45">
      <c r="A17" s="22"/>
      <c r="I17" s="22"/>
      <c r="M17" s="23"/>
      <c r="P17" s="23"/>
    </row>
    <row r="18" spans="1:16" ht="14.35" thickBot="1" x14ac:dyDescent="0.5">
      <c r="A18" s="22"/>
      <c r="I18" s="22"/>
      <c r="M18" s="23"/>
      <c r="P18" s="23"/>
    </row>
    <row r="19" spans="1:16" x14ac:dyDescent="0.45">
      <c r="A19" s="22"/>
      <c r="I19" s="19"/>
      <c r="J19" s="20"/>
      <c r="K19" s="20"/>
      <c r="L19" s="20"/>
      <c r="M19" s="21"/>
      <c r="P19" s="23"/>
    </row>
    <row r="20" spans="1:16" ht="14.35" thickBot="1" x14ac:dyDescent="0.5">
      <c r="A20" s="22"/>
      <c r="I20" s="24"/>
      <c r="J20" s="25"/>
      <c r="K20" s="25"/>
      <c r="L20" s="25"/>
      <c r="M20" s="26"/>
      <c r="P20" s="23"/>
    </row>
    <row r="21" spans="1:16" ht="14.35" thickBot="1" x14ac:dyDescent="0.5">
      <c r="A21" s="22"/>
      <c r="P21" s="23"/>
    </row>
    <row r="22" spans="1:16" ht="15.35" thickBot="1" x14ac:dyDescent="0.5">
      <c r="A22" s="22"/>
      <c r="I22" s="136" t="s">
        <v>50</v>
      </c>
      <c r="J22" s="137"/>
      <c r="K22" s="137"/>
      <c r="L22" s="137"/>
      <c r="M22" s="137"/>
      <c r="N22" s="137"/>
      <c r="O22" s="137"/>
      <c r="P22" s="138"/>
    </row>
    <row r="23" spans="1:16" x14ac:dyDescent="0.45">
      <c r="A23" s="22"/>
      <c r="I23" s="19"/>
      <c r="J23" s="20"/>
      <c r="K23" s="20"/>
      <c r="L23" s="20"/>
      <c r="M23" s="20"/>
      <c r="N23" s="20"/>
      <c r="O23" s="20"/>
      <c r="P23" s="21"/>
    </row>
    <row r="24" spans="1:16" x14ac:dyDescent="0.45">
      <c r="A24" s="22"/>
      <c r="I24" s="22"/>
      <c r="P24" s="23"/>
    </row>
    <row r="25" spans="1:16" x14ac:dyDescent="0.45">
      <c r="A25" s="22"/>
      <c r="I25" s="22"/>
      <c r="P25" s="23"/>
    </row>
    <row r="26" spans="1:16" x14ac:dyDescent="0.45">
      <c r="A26" s="22"/>
      <c r="I26" s="22"/>
      <c r="P26" s="23"/>
    </row>
    <row r="27" spans="1:16" x14ac:dyDescent="0.45">
      <c r="A27" s="22"/>
      <c r="I27" s="22"/>
      <c r="P27" s="23"/>
    </row>
    <row r="28" spans="1:16" ht="14.35" thickBot="1" x14ac:dyDescent="0.5">
      <c r="A28" s="22"/>
      <c r="I28" s="24"/>
      <c r="J28" s="25"/>
      <c r="K28" s="25"/>
      <c r="L28" s="25"/>
      <c r="M28" s="25"/>
      <c r="N28" s="25"/>
      <c r="O28" s="25"/>
      <c r="P28" s="26"/>
    </row>
    <row r="29" spans="1:16" x14ac:dyDescent="0.45">
      <c r="A29" s="22"/>
      <c r="I29" s="22"/>
      <c r="P29" s="23"/>
    </row>
    <row r="30" spans="1:16" x14ac:dyDescent="0.45">
      <c r="A30" s="22"/>
      <c r="I30" s="22"/>
      <c r="P30" s="23"/>
    </row>
    <row r="31" spans="1:16" x14ac:dyDescent="0.45">
      <c r="A31" s="22"/>
      <c r="I31" s="22"/>
      <c r="P31" s="23"/>
    </row>
    <row r="32" spans="1:16" x14ac:dyDescent="0.45">
      <c r="A32" s="22"/>
      <c r="I32" s="22"/>
      <c r="P32" s="23"/>
    </row>
    <row r="33" spans="1:16" ht="14.35" thickBot="1" x14ac:dyDescent="0.5">
      <c r="A33" s="22"/>
      <c r="I33" s="24"/>
      <c r="J33" s="25"/>
      <c r="K33" s="25"/>
      <c r="L33" s="25"/>
      <c r="M33" s="25"/>
      <c r="N33" s="25"/>
      <c r="O33" s="25"/>
      <c r="P33" s="26"/>
    </row>
    <row r="34" spans="1:16" x14ac:dyDescent="0.45">
      <c r="A34" s="22"/>
      <c r="P34" s="23"/>
    </row>
    <row r="35" spans="1:16" x14ac:dyDescent="0.45">
      <c r="A35" s="22"/>
      <c r="P35" s="23"/>
    </row>
    <row r="36" spans="1:16" x14ac:dyDescent="0.45">
      <c r="A36" s="22"/>
      <c r="P36" s="23"/>
    </row>
    <row r="37" spans="1:16" x14ac:dyDescent="0.45">
      <c r="A37" s="22"/>
      <c r="P37" s="23"/>
    </row>
    <row r="38" spans="1:16" x14ac:dyDescent="0.45">
      <c r="A38" s="22"/>
      <c r="P38" s="23"/>
    </row>
    <row r="39" spans="1:16" x14ac:dyDescent="0.45">
      <c r="A39" s="22"/>
      <c r="P39" s="23"/>
    </row>
    <row r="40" spans="1:16" x14ac:dyDescent="0.45">
      <c r="A40" s="22"/>
      <c r="P40" s="23"/>
    </row>
    <row r="41" spans="1:16" x14ac:dyDescent="0.45">
      <c r="A41" s="22"/>
      <c r="P41" s="23"/>
    </row>
    <row r="42" spans="1:16" x14ac:dyDescent="0.45">
      <c r="A42" s="22"/>
      <c r="P42" s="23"/>
    </row>
    <row r="43" spans="1:16" x14ac:dyDescent="0.45">
      <c r="A43" s="22"/>
      <c r="P43" s="23"/>
    </row>
    <row r="44" spans="1:16" x14ac:dyDescent="0.45">
      <c r="A44" s="22"/>
      <c r="P44" s="23"/>
    </row>
    <row r="45" spans="1:16" x14ac:dyDescent="0.45">
      <c r="A45" s="22"/>
      <c r="P45" s="23"/>
    </row>
    <row r="46" spans="1:16" x14ac:dyDescent="0.45">
      <c r="A46" s="22"/>
      <c r="P46" s="23"/>
    </row>
    <row r="47" spans="1:16" x14ac:dyDescent="0.45">
      <c r="A47" s="22"/>
      <c r="P47" s="23"/>
    </row>
    <row r="48" spans="1:16" x14ac:dyDescent="0.45">
      <c r="A48" s="22"/>
      <c r="P48" s="23"/>
    </row>
    <row r="49" spans="1:16" x14ac:dyDescent="0.45">
      <c r="A49" s="22"/>
      <c r="P49" s="23"/>
    </row>
    <row r="50" spans="1:16" x14ac:dyDescent="0.45">
      <c r="A50" s="22"/>
      <c r="P50" s="23"/>
    </row>
    <row r="51" spans="1:16" x14ac:dyDescent="0.45">
      <c r="A51" s="22"/>
      <c r="P51" s="23"/>
    </row>
    <row r="52" spans="1:16" x14ac:dyDescent="0.45">
      <c r="A52" s="22"/>
      <c r="P52" s="23"/>
    </row>
    <row r="53" spans="1:16" x14ac:dyDescent="0.45">
      <c r="A53" s="22"/>
      <c r="P53" s="23"/>
    </row>
    <row r="54" spans="1:16" x14ac:dyDescent="0.45">
      <c r="A54" s="22"/>
      <c r="P54" s="23"/>
    </row>
    <row r="55" spans="1:16" x14ac:dyDescent="0.45">
      <c r="A55" s="22"/>
      <c r="P55" s="23"/>
    </row>
    <row r="56" spans="1:16" x14ac:dyDescent="0.45">
      <c r="A56" s="22"/>
      <c r="P56" s="23"/>
    </row>
    <row r="57" spans="1:16" x14ac:dyDescent="0.45">
      <c r="A57" s="22"/>
      <c r="P57" s="23"/>
    </row>
    <row r="58" spans="1:16" x14ac:dyDescent="0.45">
      <c r="A58" s="22"/>
      <c r="P58" s="23"/>
    </row>
    <row r="59" spans="1:16" ht="14.35" thickBot="1" x14ac:dyDescent="0.5">
      <c r="A59" s="24"/>
      <c r="B59" s="25"/>
      <c r="C59" s="25"/>
      <c r="D59" s="25"/>
      <c r="E59" s="25"/>
      <c r="F59" s="25"/>
      <c r="G59" s="25"/>
      <c r="H59" s="25"/>
      <c r="I59" s="25"/>
      <c r="J59" s="25"/>
      <c r="K59" s="25"/>
      <c r="L59" s="25"/>
      <c r="M59" s="25"/>
      <c r="N59" s="25"/>
      <c r="O59" s="25"/>
      <c r="P59" s="26"/>
    </row>
  </sheetData>
  <mergeCells count="5">
    <mergeCell ref="I1:M1"/>
    <mergeCell ref="I2:M2"/>
    <mergeCell ref="I9:M9"/>
    <mergeCell ref="I10:M10"/>
    <mergeCell ref="I22:P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E9C0-8DC3-432F-9DB6-7206AD553BC8}">
  <dimension ref="B1:V35"/>
  <sheetViews>
    <sheetView showGridLines="0" tabSelected="1" workbookViewId="0">
      <selection activeCell="D37" sqref="D37"/>
    </sheetView>
  </sheetViews>
  <sheetFormatPr defaultRowHeight="14.35" x14ac:dyDescent="0.5"/>
  <sheetData>
    <row r="1" spans="2:22" x14ac:dyDescent="0.5">
      <c r="B1" s="145" t="s">
        <v>118</v>
      </c>
      <c r="C1" s="146"/>
      <c r="D1" s="146"/>
      <c r="E1" s="146"/>
      <c r="F1" s="146"/>
      <c r="G1" s="146"/>
      <c r="H1" s="146"/>
      <c r="I1" s="146"/>
      <c r="J1" s="146"/>
      <c r="K1" s="146"/>
      <c r="L1" s="146"/>
      <c r="M1" s="146"/>
      <c r="N1" s="146"/>
      <c r="O1" s="146"/>
      <c r="P1" s="146"/>
      <c r="Q1" s="146"/>
      <c r="R1" s="146"/>
      <c r="S1" s="146"/>
      <c r="T1" s="146"/>
      <c r="U1" s="146"/>
      <c r="V1" s="147"/>
    </row>
    <row r="2" spans="2:22" x14ac:dyDescent="0.5">
      <c r="B2" s="148"/>
      <c r="C2" s="149"/>
      <c r="D2" s="149"/>
      <c r="E2" s="149"/>
      <c r="F2" s="149"/>
      <c r="G2" s="149"/>
      <c r="H2" s="149"/>
      <c r="I2" s="149"/>
      <c r="J2" s="149"/>
      <c r="K2" s="149"/>
      <c r="L2" s="149"/>
      <c r="M2" s="149"/>
      <c r="N2" s="149"/>
      <c r="O2" s="149"/>
      <c r="P2" s="149"/>
      <c r="Q2" s="149"/>
      <c r="R2" s="149"/>
      <c r="S2" s="149"/>
      <c r="T2" s="149"/>
      <c r="U2" s="149"/>
      <c r="V2" s="150"/>
    </row>
    <row r="3" spans="2:22" ht="14.7" thickBot="1" x14ac:dyDescent="0.55000000000000004">
      <c r="B3" s="151"/>
      <c r="C3" s="152"/>
      <c r="D3" s="152"/>
      <c r="E3" s="152"/>
      <c r="F3" s="152"/>
      <c r="G3" s="152"/>
      <c r="H3" s="152"/>
      <c r="I3" s="152"/>
      <c r="J3" s="152"/>
      <c r="K3" s="152"/>
      <c r="L3" s="152"/>
      <c r="M3" s="152"/>
      <c r="N3" s="152"/>
      <c r="O3" s="152"/>
      <c r="P3" s="152"/>
      <c r="Q3" s="152"/>
      <c r="R3" s="152"/>
      <c r="S3" s="152"/>
      <c r="T3" s="152"/>
      <c r="U3" s="152"/>
      <c r="V3" s="153"/>
    </row>
    <row r="4" spans="2:22" x14ac:dyDescent="0.5">
      <c r="B4" s="101"/>
      <c r="V4" s="102"/>
    </row>
    <row r="5" spans="2:22" x14ac:dyDescent="0.5">
      <c r="B5" s="101"/>
      <c r="V5" s="102"/>
    </row>
    <row r="6" spans="2:22" x14ac:dyDescent="0.5">
      <c r="B6" s="101"/>
      <c r="V6" s="102"/>
    </row>
    <row r="7" spans="2:22" x14ac:dyDescent="0.5">
      <c r="B7" s="101"/>
      <c r="V7" s="102"/>
    </row>
    <row r="8" spans="2:22" x14ac:dyDescent="0.5">
      <c r="B8" s="101"/>
      <c r="V8" s="102"/>
    </row>
    <row r="9" spans="2:22" x14ac:dyDescent="0.5">
      <c r="B9" s="101"/>
      <c r="V9" s="102"/>
    </row>
    <row r="10" spans="2:22" x14ac:dyDescent="0.5">
      <c r="B10" s="101"/>
      <c r="V10" s="102"/>
    </row>
    <row r="11" spans="2:22" x14ac:dyDescent="0.5">
      <c r="B11" s="101"/>
      <c r="V11" s="102"/>
    </row>
    <row r="12" spans="2:22" x14ac:dyDescent="0.5">
      <c r="B12" s="101"/>
      <c r="V12" s="102"/>
    </row>
    <row r="13" spans="2:22" x14ac:dyDescent="0.5">
      <c r="B13" s="101"/>
      <c r="V13" s="102"/>
    </row>
    <row r="14" spans="2:22" x14ac:dyDescent="0.5">
      <c r="B14" s="101"/>
      <c r="V14" s="102"/>
    </row>
    <row r="15" spans="2:22" x14ac:dyDescent="0.5">
      <c r="B15" s="101"/>
      <c r="V15" s="102"/>
    </row>
    <row r="16" spans="2:22" x14ac:dyDescent="0.5">
      <c r="B16" s="101"/>
      <c r="V16" s="102"/>
    </row>
    <row r="17" spans="2:22" x14ac:dyDescent="0.5">
      <c r="B17" s="101"/>
      <c r="V17" s="102"/>
    </row>
    <row r="18" spans="2:22" x14ac:dyDescent="0.5">
      <c r="B18" s="101"/>
      <c r="V18" s="102"/>
    </row>
    <row r="19" spans="2:22" x14ac:dyDescent="0.5">
      <c r="B19" s="101"/>
      <c r="V19" s="102"/>
    </row>
    <row r="20" spans="2:22" x14ac:dyDescent="0.5">
      <c r="B20" s="101"/>
      <c r="V20" s="102"/>
    </row>
    <row r="21" spans="2:22" x14ac:dyDescent="0.5">
      <c r="B21" s="101"/>
      <c r="V21" s="102"/>
    </row>
    <row r="22" spans="2:22" x14ac:dyDescent="0.5">
      <c r="B22" s="101"/>
      <c r="V22" s="102"/>
    </row>
    <row r="23" spans="2:22" x14ac:dyDescent="0.5">
      <c r="B23" s="101"/>
      <c r="V23" s="102"/>
    </row>
    <row r="24" spans="2:22" x14ac:dyDescent="0.5">
      <c r="B24" s="101"/>
      <c r="V24" s="102"/>
    </row>
    <row r="25" spans="2:22" x14ac:dyDescent="0.5">
      <c r="B25" s="101"/>
      <c r="V25" s="102"/>
    </row>
    <row r="26" spans="2:22" x14ac:dyDescent="0.5">
      <c r="B26" s="101"/>
      <c r="V26" s="102"/>
    </row>
    <row r="27" spans="2:22" x14ac:dyDescent="0.5">
      <c r="B27" s="101"/>
      <c r="V27" s="102"/>
    </row>
    <row r="28" spans="2:22" x14ac:dyDescent="0.5">
      <c r="B28" s="101"/>
      <c r="V28" s="102"/>
    </row>
    <row r="29" spans="2:22" x14ac:dyDescent="0.5">
      <c r="B29" s="101"/>
      <c r="V29" s="102"/>
    </row>
    <row r="30" spans="2:22" x14ac:dyDescent="0.5">
      <c r="B30" s="101"/>
      <c r="V30" s="102"/>
    </row>
    <row r="31" spans="2:22" x14ac:dyDescent="0.5">
      <c r="B31" s="101"/>
      <c r="V31" s="102"/>
    </row>
    <row r="32" spans="2:22" x14ac:dyDescent="0.5">
      <c r="B32" s="101"/>
      <c r="V32" s="102"/>
    </row>
    <row r="33" spans="2:22" x14ac:dyDescent="0.5">
      <c r="B33" s="101"/>
      <c r="V33" s="102"/>
    </row>
    <row r="34" spans="2:22" x14ac:dyDescent="0.5">
      <c r="B34" s="101"/>
      <c r="V34" s="102"/>
    </row>
    <row r="35" spans="2:22" ht="14.7" thickBot="1" x14ac:dyDescent="0.55000000000000004">
      <c r="B35" s="103"/>
      <c r="C35" s="104"/>
      <c r="D35" s="104"/>
      <c r="E35" s="104"/>
      <c r="F35" s="104"/>
      <c r="G35" s="104"/>
      <c r="H35" s="104"/>
      <c r="I35" s="104"/>
      <c r="J35" s="104"/>
      <c r="K35" s="104"/>
      <c r="L35" s="104"/>
      <c r="M35" s="104"/>
      <c r="N35" s="104"/>
      <c r="O35" s="104"/>
      <c r="P35" s="104"/>
      <c r="Q35" s="104"/>
      <c r="R35" s="104"/>
      <c r="S35" s="104"/>
      <c r="T35" s="104"/>
      <c r="U35" s="104"/>
      <c r="V35" s="105"/>
    </row>
  </sheetData>
  <mergeCells count="1">
    <mergeCell ref="B1:V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2B6749404F314D933859B709DEC732" ma:contentTypeVersion="16" ma:contentTypeDescription="Create a new document." ma:contentTypeScope="" ma:versionID="607743c53fe24fb6cc76d9f8589dfa63">
  <xsd:schema xmlns:xsd="http://www.w3.org/2001/XMLSchema" xmlns:xs="http://www.w3.org/2001/XMLSchema" xmlns:p="http://schemas.microsoft.com/office/2006/metadata/properties" xmlns:ns3="9cfb09f0-8bfc-43cb-ae86-afe9ca3390a3" xmlns:ns4="146b53cc-93a8-4479-a725-6ea849059308" targetNamespace="http://schemas.microsoft.com/office/2006/metadata/properties" ma:root="true" ma:fieldsID="df489884cf8d5acc32c3e656e021dbd4" ns3:_="" ns4:_="">
    <xsd:import namespace="9cfb09f0-8bfc-43cb-ae86-afe9ca3390a3"/>
    <xsd:import namespace="146b53cc-93a8-4479-a725-6ea8490593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09f0-8bfc-43cb-ae86-afe9ca3390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6b53cc-93a8-4479-a725-6ea8490593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cfb09f0-8bfc-43cb-ae86-afe9ca3390a3" xsi:nil="true"/>
  </documentManagement>
</p:properties>
</file>

<file path=customXml/itemProps1.xml><?xml version="1.0" encoding="utf-8"?>
<ds:datastoreItem xmlns:ds="http://schemas.openxmlformats.org/officeDocument/2006/customXml" ds:itemID="{548D0C94-8EDE-4C50-8311-843929B327EB}">
  <ds:schemaRefs>
    <ds:schemaRef ds:uri="http://schemas.microsoft.com/sharepoint/v3/contenttype/forms"/>
  </ds:schemaRefs>
</ds:datastoreItem>
</file>

<file path=customXml/itemProps2.xml><?xml version="1.0" encoding="utf-8"?>
<ds:datastoreItem xmlns:ds="http://schemas.openxmlformats.org/officeDocument/2006/customXml" ds:itemID="{E32823E7-8FD4-489A-BC38-C29AB2569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09f0-8bfc-43cb-ae86-afe9ca3390a3"/>
    <ds:schemaRef ds:uri="146b53cc-93a8-4479-a725-6ea849059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D6A4F1-4BA5-4484-BB39-D03DDB36A4FE}">
  <ds:schemaRefs>
    <ds:schemaRef ds:uri="http://purl.org/dc/dcmitype/"/>
    <ds:schemaRef ds:uri="http://purl.org/dc/terms/"/>
    <ds:schemaRef ds:uri="9cfb09f0-8bfc-43cb-ae86-afe9ca3390a3"/>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146b53cc-93a8-4479-a725-6ea84905930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Company Introduction</vt:lpstr>
      <vt:lpstr>Main Sheet</vt:lpstr>
      <vt:lpstr>Supporting Document 1</vt:lpstr>
      <vt:lpstr>Supporting Document 2</vt:lpstr>
      <vt:lpstr>Supporting Document 3</vt:lpstr>
      <vt:lpstr>Supporting Document 4</vt:lpstr>
      <vt:lpstr>Supporting Document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Diwahar</dc:creator>
  <cp:keywords/>
  <dc:description/>
  <cp:lastModifiedBy>Devansh Wadhwani</cp:lastModifiedBy>
  <dcterms:created xsi:type="dcterms:W3CDTF">2019-07-05T14:17:57Z</dcterms:created>
  <dcterms:modified xsi:type="dcterms:W3CDTF">2025-04-15T00:15:34Z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0x010100D82B6749404F314D933859B709DEC732</vt:lpwstr>
  </property>
</Properties>
</file>